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alance Sheet" r:id="rId3" sheetId="1"/>
  </sheets>
</workbook>
</file>

<file path=xl/sharedStrings.xml><?xml version="1.0" encoding="utf-8"?>
<sst xmlns="http://schemas.openxmlformats.org/spreadsheetml/2006/main" count="99" uniqueCount="99">
  <si>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</si>
  <si>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</si>
  <si>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</si>
  <si>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</si>
  <si>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</si>
  <si>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</si>
  <si>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</si>
  <si>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</si>
  <si>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</si>
  <si>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</si>
  <si>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1-24, 2021</t>
  </si>
  <si>
    <t>ASSETS</t>
  </si>
  <si>
    <t xml:space="preserve">   Current Assets</t>
  </si>
  <si>
    <t xml:space="preserve">      Bank Accounts</t>
  </si>
  <si>
    <t xml:space="preserve">         BECU Checking</t>
  </si>
  <si>
    <t xml:space="preserve">            PW-6 Pyjamas Fund</t>
  </si>
  <si>
    <t xml:space="preserve">         Total BECU Checking</t>
  </si>
  <si>
    <t xml:space="preserve">         BECU Money Market</t>
  </si>
  <si>
    <t xml:space="preserve">         BECU Savings</t>
  </si>
  <si>
    <t xml:space="preserve">            Flight Simulator Fund</t>
  </si>
  <si>
    <t xml:space="preserve">            Greg's CFIG Support Trust Account</t>
  </si>
  <si>
    <t xml:space="preserve">         Total BECU Savings</t>
  </si>
  <si>
    <t xml:space="preserve">         Cash on hand</t>
  </si>
  <si>
    <t xml:space="preserve">         Clearing Account</t>
  </si>
  <si>
    <t xml:space="preserve">         Square Inc</t>
  </si>
  <si>
    <t xml:space="preserve">         Venmo via Robert RACKL</t>
  </si>
  <si>
    <t xml:space="preserve">      Total Bank Accounts</t>
  </si>
  <si>
    <t xml:space="preserve">      Accounts Receivable</t>
  </si>
  <si>
    <t xml:space="preserve">         Accounts Receivable (A/R)</t>
  </si>
  <si>
    <t xml:space="preserve">      Total Accounts Receivable</t>
  </si>
  <si>
    <t xml:space="preserve">      Other Current Assets</t>
  </si>
  <si>
    <t xml:space="preserve">        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</si>
  <si>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</si>
  <si>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</si>
  <si>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</si>
  <si>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Accumulated Depreciation</t>
  </si>
  <si>
    <t xml:space="preserve">         Accumulated Depreciation PW-6 Pyjamas</t>
  </si>
  <si>
    <t xml:space="preserve">         Accumulated Depreciation Zero-Turn Mower</t>
  </si>
  <si>
    <t xml:space="preserve">      Total Accumulated Depreciation</t>
  </si>
  <si>
    <t xml:space="preserve">      Aircraft Assets</t>
  </si>
  <si>
    <t xml:space="preserve">         N157AJ PW-5 Glider</t>
  </si>
  <si>
    <t xml:space="preserve">         N213TA Blanik L-13AC Glider</t>
  </si>
  <si>
    <t xml:space="preserve">         N333TM Piper Supercub PA-18</t>
  </si>
  <si>
    <t xml:space="preserve">         N766PW PW-6U Glider</t>
  </si>
  <si>
    <t xml:space="preserve">            PW-6 Pyjamas</t>
  </si>
  <si>
    <t xml:space="preserve">               Original cost</t>
  </si>
  <si>
    <t xml:space="preserve">            Total PW-6 Pyjamas</t>
  </si>
  <si>
    <t xml:space="preserve">         Total N766PW PW-6U Glider</t>
  </si>
  <si>
    <t xml:space="preserve">         N914B Blanik L-23 Glider</t>
  </si>
  <si>
    <t xml:space="preserve">      Total Aircraft Assets</t>
  </si>
  <si>
    <t xml:space="preserve">      Glider Trailers</t>
  </si>
  <si>
    <t xml:space="preserve">      Zero-Turn Mower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</si>
  <si>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</si>
  <si>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</si>
  <si>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</si>
  <si>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</si>
  <si>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</si>
  <si>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</si>
  <si>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</t>
  </si>
  <si>
    <t xml:space="preserve">         Total Accounts Payable</t>
  </si>
  <si>
    <t xml:space="preserve">         Other Current Liabilities</t>
  </si>
  <si>
    <t xml:space="preserve">            Current Portion of Long-Term Debt</t>
  </si>
  <si>
    <t xml:space="preserve">            Greg Bahnsen CFIG Trust Fund</t>
  </si>
  <si>
    <t xml:space="preserve">         Total Other Current Liabilities</t>
  </si>
  <si>
    <t xml:space="preserve">      Total Current Liabilities</t>
  </si>
  <si>
    <t xml:space="preserve">      Long-Term Liabilities</t>
  </si>
  <si>
    <t xml:space="preserve">         Gift Certificates Outstanding</t>
  </si>
  <si>
    <t xml:space="preserve">         Glider PW-6U Loan</t>
  </si>
  <si>
    <t xml:space="preserve">         L-23 Glider Loan</t>
  </si>
  <si>
    <t xml:space="preserve">            L-23 Loan - Benny Harwell</t>
  </si>
  <si>
    <t xml:space="preserve">            L-23 Loan - Brad Pattison</t>
  </si>
  <si>
    <t xml:space="preserve">            L-23 Loan - Daniel R Alfus</t>
  </si>
  <si>
    <t xml:space="preserve">            L-23 Loan - David R Allen</t>
  </si>
  <si>
    <t xml:space="preserve">            L-23 Loan - Grant Nelson</t>
  </si>
  <si>
    <t xml:space="preserve">            L-23 Loan - James B Miller</t>
  </si>
  <si>
    <t xml:space="preserve">            L-23 Loan - Karl Hadley</t>
  </si>
  <si>
    <t xml:space="preserve">            L-23 Loan - Marton Kun-Szabo</t>
  </si>
  <si>
    <t xml:space="preserve">            L-23 Loan - Michael Gowen</t>
  </si>
  <si>
    <t xml:space="preserve">            L-23 Loan - Robert Rackl</t>
  </si>
  <si>
    <t xml:space="preserve">            L-23 Loan - Robert Seccombe</t>
  </si>
  <si>
    <t xml:space="preserve">         Total L-23 Glider Loan</t>
  </si>
  <si>
    <t xml:space="preserve">         Less Curr. Port. of Long-Term Debt</t>
  </si>
  <si>
    <t xml:space="preserve">         Zero-Turn mower Loan</t>
  </si>
  <si>
    <t xml:space="preserve">      Total Long-Term Liabilities</t>
  </si>
  <si>
    <t xml:space="preserve">   Total Liabilities</t>
  </si>
  <si>
    <t xml:space="preserve">   Equity</t>
  </si>
  <si>
    <t xml:space="preserve">      Accumulated Equity Adjustments</t>
  </si>
  <si>
    <t xml:space="preserve">      Donated Equity Shares</t>
  </si>
  <si>
    <t xml:space="preserve">      Equity Share</t>
  </si>
  <si>
    <t xml:space="preserve">      Maintenance Reserves Funded (Goal=$50K)</t>
  </si>
  <si>
    <t xml:space="preserve">      Maintenance Reserves Unfunded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</si>
  <si>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</si>
  <si>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</si>
  <si>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</si>
  <si>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</si>
  <si>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Wednesday, Nov 24, 2021 11:21:52 AM GMT-8 - Accrual Basis</t>
  </si>
  <si>
    <t>Puget Sound Soaring Association</t>
  </si>
  <si>
    <t>Balance Sheet</t>
  </si>
  <si>
    <t>As of November 24, 2021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</si>
</sst>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&quot;$&quot;* #,##0.00\ _€"/>
  </numFmts>
  <fonts count="6">
    <font>
      <sz val="11.0"/>
      <color indexed="8"/>
      <name val="Calibri"/>
      <family val="2"/>
      <scheme val="minor"/>
    </font>
    <font>
      <name val="Arial"/>
      <sz val="9.0"/>
      <b val="true"/>
      <color indexed="8"/>
    </font>
    <font>
      <name val="Arial"/>
      <sz val="8.0"/>
      <b val="true"/>
      <color indexed="8"/>
    </font>
    <font>
      <name val="Arial"/>
      <sz val="8.0"/>
      <color indexed="8"/>
    </font>
    <font>
      <name val="Arial"/>
      <sz val="14.0"/>
      <b val="true"/>
      <color indexed="8"/>
    </font>
    <font>
      <name val="Arial"/>
      <sz val="10.0"/>
      <b val="true"/>
      <color indexed="8"/>
    </font>
  </fonts>
  <fills count="2">
    <fill>
      <patternFill patternType="none"/>
    </fill>
    <fill>
      <patternFill patternType="darkGray"/>
    </fill>
  </fills>
  <borders count="4">
    <border>
      <left/>
      <right/>
      <top/>
      <bottom/>
      <diagonal/>
    </border>
    <border>
      <bottom style="thin"/>
    </border>
    <border>
      <top style="thin"/>
    </border>
    <border>
      <top style="thin"/>
      <bottom>
        <color indexed="6"/>
      </bottom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>
      <alignment wrapText="true"/>
    </xf>
    <xf numFmtId="0" fontId="1" fillId="0" borderId="1" xfId="0" applyBorder="true" applyFont="true">
      <alignment wrapText="true" horizontal="center"/>
    </xf>
    <xf numFmtId="0" fontId="2" fillId="0" borderId="0" xfId="0" applyFont="true">
      <alignment wrapText="true" horizontal="left"/>
    </xf>
    <xf numFmtId="164" fontId="3" fillId="0" borderId="0" xfId="0" applyNumberFormat="true" applyFont="true">
      <alignment wrapText="true"/>
    </xf>
    <xf numFmtId="164" fontId="3" fillId="0" borderId="0" xfId="0" applyNumberFormat="true" applyFont="true">
      <alignment wrapText="true" horizontal="right"/>
    </xf>
    <xf numFmtId="165" fontId="2" fillId="0" borderId="2" xfId="0" applyBorder="true" applyNumberFormat="true" applyFont="true">
      <alignment wrapText="true" horizontal="right"/>
    </xf>
    <xf numFmtId="165" fontId="2" fillId="0" borderId="3" xfId="0" applyBorder="true" applyNumberFormat="true" applyFont="true">
      <alignment wrapText="true" horizontal="right"/>
    </xf>
    <xf numFmtId="0" fontId="3" fillId="0" borderId="0" xfId="0" applyFont="true">
      <alignment wrapText="false" horizontal="center"/>
    </xf>
    <xf numFmtId="0" fontId="4" fillId="0" borderId="0" xfId="0" applyFont="true">
      <alignment wrapText="false" horizontal="center"/>
    </xf>
    <xf numFmtId="0" fontId="5" fillId="0" borderId="0" xfId="0" applyFont="true">
      <alignment wrapText="fals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93"/>
  <sheetViews>
    <sheetView workbookViewId="0" tabSelected="true"/>
  </sheetViews>
  <sheetFormatPr defaultRowHeight="15.0"/>
  <cols>
    <col min="1" max="1" width="42.96875" customWidth="true"/>
    <col min="2" max="2" width="10.3125" customWidth="true"/>
    <col min="3" max="3" width="10.3125" customWidth="true"/>
    <col min="4" max="4" width="10.3125" customWidth="true"/>
    <col min="5" max="5" width="10.3125" customWidth="true"/>
    <col min="6" max="6" width="10.3125" customWidth="true"/>
    <col min="7" max="7" width="10.3125" customWidth="true"/>
    <col min="8" max="8" width="10.3125" customWidth="true"/>
    <col min="9" max="9" width="10.3125" customWidth="true"/>
    <col min="10" max="10" width="10.3125" customWidth="true"/>
    <col min="11" max="11" width="10.3125" customWidth="true"/>
    <col min="12" max="12" width="10.3125" customWidth="true"/>
  </cols>
  <sheetData>
    <row r="1">
      <c r="A1" s="9" t="s">
        <v>96</v>
      </c>
      <c r="B1"/>
      <c r="C1"/>
      <c r="D1"/>
      <c r="E1"/>
      <c r="F1"/>
      <c r="G1"/>
      <c r="H1"/>
      <c r="I1"/>
      <c r="J1"/>
      <c r="K1"/>
      <c r="L1"/>
    </row>
    <row r="2">
      <c r="A2" s="9" t="s">
        <v>97</v>
      </c>
      <c r="B2"/>
      <c r="C2"/>
      <c r="D2"/>
      <c r="E2"/>
      <c r="F2"/>
      <c r="G2"/>
      <c r="H2"/>
      <c r="I2"/>
      <c r="J2"/>
      <c r="K2"/>
      <c r="L2"/>
    </row>
    <row r="3">
      <c r="A3" s="10" t="s">
        <v>98</v>
      </c>
      <c r="B3"/>
      <c r="C3"/>
      <c r="D3"/>
      <c r="E3"/>
      <c r="F3"/>
      <c r="G3"/>
      <c r="H3"/>
      <c r="I3"/>
      <c r="J3"/>
      <c r="K3"/>
      <c r="L3"/>
    </row>
    <row r="5">
      <c r="A5" s="1"/>
      <c r="B5" t="s" s="2">
        <v>0</v>
      </c>
      <c r="C5" t="s" s="2">
        <v>1</v>
      </c>
      <c r="D5" t="s" s="2">
        <v>2</v>
      </c>
      <c r="E5" t="s" s="2">
        <v>3</v>
      </c>
      <c r="F5" t="s" s="2">
        <v>4</v>
      </c>
      <c r="G5" t="s" s="2">
        <v>5</v>
      </c>
      <c r="H5" t="s" s="2">
        <v>6</v>
      </c>
      <c r="I5" t="s" s="2">
        <v>7</v>
      </c>
      <c r="J5" t="s" s="2">
        <v>8</v>
      </c>
      <c r="K5" t="s" s="2">
        <v>9</v>
      </c>
      <c r="L5" t="s" s="2">
        <v>10</v>
      </c>
    </row>
    <row r="6">
      <c r="A6" t="s" s="3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>
      <c r="A7" t="s" s="3">
        <v>12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>
      <c r="A8" t="s" s="3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t="s" s="3">
        <v>14</v>
      </c>
      <c r="B9" t="n" s="5">
        <f>15706.30</f>
        <v>0.0</v>
      </c>
      <c r="C9" t="n" s="5">
        <f>9493.23</f>
        <v>0.0</v>
      </c>
      <c r="D9" t="n" s="5">
        <f>26855.39</f>
        <v>0.0</v>
      </c>
      <c r="E9" t="n" s="5">
        <f>17791.70</f>
        <v>0.0</v>
      </c>
      <c r="F9" t="n" s="5">
        <f>27693.79</f>
        <v>0.0</v>
      </c>
      <c r="G9" t="n" s="5">
        <f>14320.58</f>
        <v>0.0</v>
      </c>
      <c r="H9" t="n" s="5">
        <f>15536.07</f>
        <v>0.0</v>
      </c>
      <c r="I9" t="n" s="5">
        <f>13201.84</f>
        <v>0.0</v>
      </c>
      <c r="J9" t="n" s="5">
        <f>9578.84</f>
        <v>0.0</v>
      </c>
      <c r="K9" t="n" s="5">
        <f>13676.14</f>
        <v>0.0</v>
      </c>
      <c r="L9" t="n" s="5">
        <f>8163.15</f>
        <v>0.0</v>
      </c>
    </row>
    <row r="10">
      <c r="A10" t="s" s="3">
        <v>15</v>
      </c>
      <c r="B10" t="n" s="5">
        <f>0.00</f>
        <v>0.0</v>
      </c>
      <c r="C10" t="n" s="5">
        <f>B10</f>
        <v>0.0</v>
      </c>
      <c r="D10" t="n" s="5">
        <f>C10</f>
        <v>0.0</v>
      </c>
      <c r="E10" t="n" s="5">
        <f>D10</f>
        <v>0.0</v>
      </c>
      <c r="F10" t="n" s="5">
        <f>E10</f>
        <v>0.0</v>
      </c>
      <c r="G10" t="n" s="5">
        <f>F10</f>
        <v>0.0</v>
      </c>
      <c r="H10" t="n" s="5">
        <f>G10</f>
        <v>0.0</v>
      </c>
      <c r="I10" t="n" s="5">
        <f>H10</f>
        <v>0.0</v>
      </c>
      <c r="J10" t="n" s="5">
        <f>I10</f>
        <v>0.0</v>
      </c>
      <c r="K10" t="n" s="5">
        <f>J10</f>
        <v>0.0</v>
      </c>
      <c r="L10" t="n" s="5">
        <f>K10</f>
        <v>0.0</v>
      </c>
    </row>
    <row r="11">
      <c r="A11" t="s" s="3">
        <v>16</v>
      </c>
      <c r="B11" t="n" s="6">
        <f>(B9)+(B10)</f>
        <v>0.0</v>
      </c>
      <c r="C11" t="n" s="6">
        <f>(C9)+(C10)</f>
        <v>0.0</v>
      </c>
      <c r="D11" t="n" s="6">
        <f>(D9)+(D10)</f>
        <v>0.0</v>
      </c>
      <c r="E11" t="n" s="6">
        <f>(E9)+(E10)</f>
        <v>0.0</v>
      </c>
      <c r="F11" t="n" s="6">
        <f>(F9)+(F10)</f>
        <v>0.0</v>
      </c>
      <c r="G11" t="n" s="6">
        <f>(G9)+(G10)</f>
        <v>0.0</v>
      </c>
      <c r="H11" t="n" s="6">
        <f>(H9)+(H10)</f>
        <v>0.0</v>
      </c>
      <c r="I11" t="n" s="6">
        <f>(I9)+(I10)</f>
        <v>0.0</v>
      </c>
      <c r="J11" t="n" s="6">
        <f>(J9)+(J10)</f>
        <v>0.0</v>
      </c>
      <c r="K11" t="n" s="6">
        <f>(K9)+(K10)</f>
        <v>0.0</v>
      </c>
      <c r="L11" t="n" s="6">
        <f>(L9)+(L10)</f>
        <v>0.0</v>
      </c>
    </row>
    <row r="12">
      <c r="A12" t="s" s="3">
        <v>17</v>
      </c>
      <c r="B12" t="n" s="5">
        <f>41314.18</f>
        <v>0.0</v>
      </c>
      <c r="C12" t="n" s="5">
        <f>41318.14</f>
        <v>0.0</v>
      </c>
      <c r="D12" t="n" s="5">
        <f>16321.31</f>
        <v>0.0</v>
      </c>
      <c r="E12" t="n" s="5">
        <f>16322.41</f>
        <v>0.0</v>
      </c>
      <c r="F12" t="n" s="5">
        <f>16323.19</f>
        <v>0.0</v>
      </c>
      <c r="G12" t="n" s="5">
        <f>29323.82</f>
        <v>0.0</v>
      </c>
      <c r="H12" t="n" s="5">
        <f>29324.89</f>
        <v>0.0</v>
      </c>
      <c r="I12" t="n" s="5">
        <f>29326.30</f>
        <v>0.0</v>
      </c>
      <c r="J12" t="n" s="5">
        <f>29327.42</f>
        <v>0.0</v>
      </c>
      <c r="K12" t="n" s="5">
        <f>29328.54</f>
        <v>0.0</v>
      </c>
      <c r="L12" t="n" s="5">
        <f>39328.54</f>
        <v>0.0</v>
      </c>
    </row>
    <row r="13">
      <c r="A13" t="s" s="3">
        <v>18</v>
      </c>
      <c r="B13" t="n" s="5">
        <f>7.58</f>
        <v>0.0</v>
      </c>
      <c r="C13" t="n" s="5">
        <f>7.61</f>
        <v>0.0</v>
      </c>
      <c r="D13" t="n" s="5">
        <f>7.63</f>
        <v>0.0</v>
      </c>
      <c r="E13" t="n" s="5">
        <f>7.65</f>
        <v>0.0</v>
      </c>
      <c r="F13" t="n" s="5">
        <f>7.68</f>
        <v>0.0</v>
      </c>
      <c r="G13" t="n" s="5">
        <f>7.70</f>
        <v>0.0</v>
      </c>
      <c r="H13" t="n" s="5">
        <f>7.72</f>
        <v>0.0</v>
      </c>
      <c r="I13" t="n" s="5">
        <f>7.75</f>
        <v>0.0</v>
      </c>
      <c r="J13" t="n" s="5">
        <f>7.77</f>
        <v>0.0</v>
      </c>
      <c r="K13" t="n" s="5">
        <f>7.79</f>
        <v>0.0</v>
      </c>
      <c r="L13" t="n" s="5">
        <f>K13</f>
        <v>0.0</v>
      </c>
    </row>
    <row r="14">
      <c r="A14" t="s" s="3">
        <v>19</v>
      </c>
      <c r="B14" t="n" s="5">
        <f>0.03</f>
        <v>0.0</v>
      </c>
      <c r="C14" t="n" s="5">
        <f>B14</f>
        <v>0.0</v>
      </c>
      <c r="D14" t="n" s="5">
        <f>C14</f>
        <v>0.0</v>
      </c>
      <c r="E14" t="n" s="5">
        <f>D14</f>
        <v>0.0</v>
      </c>
      <c r="F14" t="n" s="5">
        <f>E14</f>
        <v>0.0</v>
      </c>
      <c r="G14" t="n" s="5">
        <f>F14</f>
        <v>0.0</v>
      </c>
      <c r="H14" t="n" s="5">
        <f>G14</f>
        <v>0.0</v>
      </c>
      <c r="I14" t="n" s="5">
        <f>H14</f>
        <v>0.0</v>
      </c>
      <c r="J14" t="n" s="5">
        <f>I14</f>
        <v>0.0</v>
      </c>
      <c r="K14" t="n" s="5">
        <f>J14</f>
        <v>0.0</v>
      </c>
      <c r="L14" t="n" s="5">
        <f>K14</f>
        <v>0.0</v>
      </c>
    </row>
    <row r="15">
      <c r="A15" t="s" s="3">
        <v>20</v>
      </c>
      <c r="B15" t="n" s="5">
        <f>1356.09</f>
        <v>0.0</v>
      </c>
      <c r="C15" t="n" s="5">
        <f>B15</f>
        <v>0.0</v>
      </c>
      <c r="D15" t="n" s="5">
        <f>C15</f>
        <v>0.0</v>
      </c>
      <c r="E15" t="n" s="5">
        <f>D15</f>
        <v>0.0</v>
      </c>
      <c r="F15" t="n" s="5">
        <f>E15</f>
        <v>0.0</v>
      </c>
      <c r="G15" t="n" s="5">
        <f>F15</f>
        <v>0.0</v>
      </c>
      <c r="H15" t="n" s="5">
        <f>G15</f>
        <v>0.0</v>
      </c>
      <c r="I15" t="n" s="5">
        <f>H15</f>
        <v>0.0</v>
      </c>
      <c r="J15" t="n" s="5">
        <f>I15</f>
        <v>0.0</v>
      </c>
      <c r="K15" t="n" s="5">
        <f>J15</f>
        <v>0.0</v>
      </c>
      <c r="L15" t="n" s="5">
        <f>K15</f>
        <v>0.0</v>
      </c>
    </row>
    <row r="16">
      <c r="A16" t="s" s="3">
        <v>21</v>
      </c>
      <c r="B16" t="n" s="6">
        <f>((B13)+(B14))+(B15)</f>
        <v>0.0</v>
      </c>
      <c r="C16" t="n" s="6">
        <f>((C13)+(C14))+(C15)</f>
        <v>0.0</v>
      </c>
      <c r="D16" t="n" s="6">
        <f>((D13)+(D14))+(D15)</f>
        <v>0.0</v>
      </c>
      <c r="E16" t="n" s="6">
        <f>((E13)+(E14))+(E15)</f>
        <v>0.0</v>
      </c>
      <c r="F16" t="n" s="6">
        <f>((F13)+(F14))+(F15)</f>
        <v>0.0</v>
      </c>
      <c r="G16" t="n" s="6">
        <f>((G13)+(G14))+(G15)</f>
        <v>0.0</v>
      </c>
      <c r="H16" t="n" s="6">
        <f>((H13)+(H14))+(H15)</f>
        <v>0.0</v>
      </c>
      <c r="I16" t="n" s="6">
        <f>((I13)+(I14))+(I15)</f>
        <v>0.0</v>
      </c>
      <c r="J16" t="n" s="6">
        <f>((J13)+(J14))+(J15)</f>
        <v>0.0</v>
      </c>
      <c r="K16" t="n" s="6">
        <f>((K13)+(K14))+(K15)</f>
        <v>0.0</v>
      </c>
      <c r="L16" t="n" s="6">
        <f>((L13)+(L14))+(L15)</f>
        <v>0.0</v>
      </c>
    </row>
    <row r="17">
      <c r="A17" t="s" s="3">
        <v>22</v>
      </c>
      <c r="B17" t="n" s="5">
        <f>0.00</f>
        <v>0.0</v>
      </c>
      <c r="C17" t="n" s="5">
        <f>B17</f>
        <v>0.0</v>
      </c>
      <c r="D17" t="n" s="5">
        <f>C17</f>
        <v>0.0</v>
      </c>
      <c r="E17" t="n" s="5">
        <f>D17</f>
        <v>0.0</v>
      </c>
      <c r="F17" t="n" s="5">
        <f>E17</f>
        <v>0.0</v>
      </c>
      <c r="G17" t="n" s="5">
        <f>F17</f>
        <v>0.0</v>
      </c>
      <c r="H17" t="n" s="5">
        <f>G17</f>
        <v>0.0</v>
      </c>
      <c r="I17" t="n" s="5">
        <f>H17</f>
        <v>0.0</v>
      </c>
      <c r="J17" t="n" s="5">
        <f>I17</f>
        <v>0.0</v>
      </c>
      <c r="K17" t="n" s="5">
        <f>J17</f>
        <v>0.0</v>
      </c>
      <c r="L17" t="n" s="5">
        <f>K17</f>
        <v>0.0</v>
      </c>
    </row>
    <row r="18">
      <c r="A18" t="s" s="3">
        <v>23</v>
      </c>
      <c r="B18" t="n" s="5">
        <f>0.00</f>
        <v>0.0</v>
      </c>
      <c r="C18" t="n" s="5">
        <f>0.00</f>
        <v>0.0</v>
      </c>
      <c r="D18" t="n" s="5">
        <f>C18</f>
        <v>0.0</v>
      </c>
      <c r="E18" t="n" s="5">
        <f>0.00</f>
        <v>0.0</v>
      </c>
      <c r="F18" t="n" s="5">
        <f>0.00</f>
        <v>0.0</v>
      </c>
      <c r="G18" t="n" s="5">
        <f>0.00</f>
        <v>0.0</v>
      </c>
      <c r="H18" t="n" s="5">
        <f>0.00</f>
        <v>0.0</v>
      </c>
      <c r="I18" t="n" s="5">
        <f>300.00</f>
        <v>0.0</v>
      </c>
      <c r="J18" t="n" s="5">
        <f>0.00</f>
        <v>0.0</v>
      </c>
      <c r="K18" t="n" s="5">
        <f>0.00</f>
        <v>0.0</v>
      </c>
      <c r="L18" t="n" s="5">
        <f>0.00</f>
        <v>0.0</v>
      </c>
    </row>
    <row r="19">
      <c r="A19" t="s" s="3">
        <v>24</v>
      </c>
      <c r="B19" t="n" s="5">
        <f>0.00</f>
        <v>0.0</v>
      </c>
      <c r="C19" t="n" s="5">
        <f>0.00</f>
        <v>0.0</v>
      </c>
      <c r="D19" t="n" s="5">
        <f>0.00</f>
        <v>0.0</v>
      </c>
      <c r="E19" t="n" s="5">
        <f>0.00</f>
        <v>0.0</v>
      </c>
      <c r="F19" t="n" s="5">
        <f>122.25</f>
        <v>0.0</v>
      </c>
      <c r="G19" t="n" s="5">
        <f>144.60</f>
        <v>0.0</v>
      </c>
      <c r="H19" t="n" s="5">
        <f>144.60</f>
        <v>0.0</v>
      </c>
      <c r="I19" t="n" s="5">
        <f>0.00</f>
        <v>0.0</v>
      </c>
      <c r="J19" t="n" s="5">
        <f>0.00</f>
        <v>0.0</v>
      </c>
      <c r="K19" t="n" s="5">
        <f>0.00</f>
        <v>0.0</v>
      </c>
      <c r="L19" t="n" s="5">
        <f>K19</f>
        <v>0.0</v>
      </c>
    </row>
    <row r="20">
      <c r="A20" t="s" s="3">
        <v>25</v>
      </c>
      <c r="B20" t="n" s="5">
        <f>0.00</f>
        <v>0.0</v>
      </c>
      <c r="C20" t="n" s="5">
        <f>0.00</f>
        <v>0.0</v>
      </c>
      <c r="D20" t="n" s="5">
        <f>0.00</f>
        <v>0.0</v>
      </c>
      <c r="E20" t="n" s="5">
        <f>D20</f>
        <v>0.0</v>
      </c>
      <c r="F20" t="n" s="5">
        <f>0.00</f>
        <v>0.0</v>
      </c>
      <c r="G20" t="n" s="5">
        <f>0.00</f>
        <v>0.0</v>
      </c>
      <c r="H20" t="n" s="5">
        <f>0.00</f>
        <v>0.0</v>
      </c>
      <c r="I20" t="n" s="5">
        <f>0.00</f>
        <v>0.0</v>
      </c>
      <c r="J20" t="n" s="5">
        <f>0.00</f>
        <v>0.0</v>
      </c>
      <c r="K20" t="n" s="5">
        <f>188.00</f>
        <v>0.0</v>
      </c>
      <c r="L20" t="n" s="5">
        <f>0.00</f>
        <v>0.0</v>
      </c>
    </row>
    <row r="21">
      <c r="A21" t="s" s="3">
        <v>26</v>
      </c>
      <c r="B21" t="n" s="6">
        <f>((((((B11)+(B12))+(B16))+(B17))+(B18))+(B19))+(B20)</f>
        <v>0.0</v>
      </c>
      <c r="C21" t="n" s="6">
        <f>((((((C11)+(C12))+(C16))+(C17))+(C18))+(C19))+(C20)</f>
        <v>0.0</v>
      </c>
      <c r="D21" t="n" s="6">
        <f>((((((D11)+(D12))+(D16))+(D17))+(D18))+(D19))+(D20)</f>
        <v>0.0</v>
      </c>
      <c r="E21" t="n" s="6">
        <f>((((((E11)+(E12))+(E16))+(E17))+(E18))+(E19))+(E20)</f>
        <v>0.0</v>
      </c>
      <c r="F21" t="n" s="6">
        <f>((((((F11)+(F12))+(F16))+(F17))+(F18))+(F19))+(F20)</f>
        <v>0.0</v>
      </c>
      <c r="G21" t="n" s="6">
        <f>((((((G11)+(G12))+(G16))+(G17))+(G18))+(G19))+(G20)</f>
        <v>0.0</v>
      </c>
      <c r="H21" t="n" s="6">
        <f>((((((H11)+(H12))+(H16))+(H17))+(H18))+(H19))+(H20)</f>
        <v>0.0</v>
      </c>
      <c r="I21" t="n" s="6">
        <f>((((((I11)+(I12))+(I16))+(I17))+(I18))+(I19))+(I20)</f>
        <v>0.0</v>
      </c>
      <c r="J21" t="n" s="6">
        <f>((((((J11)+(J12))+(J16))+(J17))+(J18))+(J19))+(J20)</f>
        <v>0.0</v>
      </c>
      <c r="K21" t="n" s="6">
        <f>((((((K11)+(K12))+(K16))+(K17))+(K18))+(K19))+(K20)</f>
        <v>0.0</v>
      </c>
      <c r="L21" t="n" s="6">
        <f>((((((L11)+(L12))+(L16))+(L17))+(L18))+(L19))+(L20)</f>
        <v>0.0</v>
      </c>
    </row>
    <row r="22">
      <c r="A22" t="s" s="3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t="s" s="3">
        <v>28</v>
      </c>
      <c r="B23" t="n" s="5">
        <f>1915.14</f>
        <v>0.0</v>
      </c>
      <c r="C23" t="n" s="5">
        <f>-2867.72</f>
        <v>0.0</v>
      </c>
      <c r="D23" t="n" s="5">
        <f>-3492.72</f>
        <v>0.0</v>
      </c>
      <c r="E23" t="n" s="5">
        <f>-5022.02</f>
        <v>0.0</v>
      </c>
      <c r="F23" t="n" s="5">
        <f>-3531.86</f>
        <v>0.0</v>
      </c>
      <c r="G23" t="n" s="5">
        <f>-2882.86</f>
        <v>0.0</v>
      </c>
      <c r="H23" t="n" s="5">
        <f>870.56</f>
        <v>0.0</v>
      </c>
      <c r="I23" t="n" s="5">
        <f>1416.82</f>
        <v>0.0</v>
      </c>
      <c r="J23" t="n" s="5">
        <f>3029.09</f>
        <v>0.0</v>
      </c>
      <c r="K23" t="n" s="5">
        <f>-1068.16</f>
        <v>0.0</v>
      </c>
      <c r="L23" t="n" s="5">
        <f>-1297.66</f>
        <v>0.0</v>
      </c>
    </row>
    <row r="24">
      <c r="A24" t="s" s="3">
        <v>29</v>
      </c>
      <c r="B24" t="n" s="6">
        <f>B23</f>
        <v>0.0</v>
      </c>
      <c r="C24" t="n" s="6">
        <f>C23</f>
        <v>0.0</v>
      </c>
      <c r="D24" t="n" s="6">
        <f>D23</f>
        <v>0.0</v>
      </c>
      <c r="E24" t="n" s="6">
        <f>E23</f>
        <v>0.0</v>
      </c>
      <c r="F24" t="n" s="6">
        <f>F23</f>
        <v>0.0</v>
      </c>
      <c r="G24" t="n" s="6">
        <f>G23</f>
        <v>0.0</v>
      </c>
      <c r="H24" t="n" s="6">
        <f>H23</f>
        <v>0.0</v>
      </c>
      <c r="I24" t="n" s="6">
        <f>I23</f>
        <v>0.0</v>
      </c>
      <c r="J24" t="n" s="6">
        <f>J23</f>
        <v>0.0</v>
      </c>
      <c r="K24" t="n" s="6">
        <f>K23</f>
        <v>0.0</v>
      </c>
      <c r="L24" t="n" s="6">
        <f>L23</f>
        <v>0.0</v>
      </c>
    </row>
    <row r="25">
      <c r="A25" t="s" s="3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t="s" s="3">
        <v>31</v>
      </c>
      <c r="B26" t="n" s="5">
        <f>0.00</f>
        <v>0.0</v>
      </c>
      <c r="C26" t="n" s="5">
        <f>0.00</f>
        <v>0.0</v>
      </c>
      <c r="D26" t="n" s="5">
        <f>C26</f>
        <v>0.0</v>
      </c>
      <c r="E26" t="n" s="5">
        <f>D26</f>
        <v>0.0</v>
      </c>
      <c r="F26" t="n" s="5">
        <f>0.00</f>
        <v>0.0</v>
      </c>
      <c r="G26" t="n" s="5">
        <f>F26</f>
        <v>0.0</v>
      </c>
      <c r="H26" t="n" s="5">
        <f>0.00</f>
        <v>0.0</v>
      </c>
      <c r="I26" t="n" s="5">
        <f>107.00</f>
        <v>0.0</v>
      </c>
      <c r="J26" t="n" s="5">
        <f>0.00</f>
        <v>0.0</v>
      </c>
      <c r="K26" t="n" s="5">
        <f>J26</f>
        <v>0.0</v>
      </c>
      <c r="L26" t="n" s="5">
        <f>K26</f>
        <v>0.0</v>
      </c>
    </row>
    <row r="27">
      <c r="A27" t="s" s="3">
        <v>32</v>
      </c>
      <c r="B27" t="n" s="6">
        <f>B26</f>
        <v>0.0</v>
      </c>
      <c r="C27" t="n" s="6">
        <f>C26</f>
        <v>0.0</v>
      </c>
      <c r="D27" t="n" s="6">
        <f>D26</f>
        <v>0.0</v>
      </c>
      <c r="E27" t="n" s="6">
        <f>E26</f>
        <v>0.0</v>
      </c>
      <c r="F27" t="n" s="6">
        <f>F26</f>
        <v>0.0</v>
      </c>
      <c r="G27" t="n" s="6">
        <f>G26</f>
        <v>0.0</v>
      </c>
      <c r="H27" t="n" s="6">
        <f>H26</f>
        <v>0.0</v>
      </c>
      <c r="I27" t="n" s="6">
        <f>I26</f>
        <v>0.0</v>
      </c>
      <c r="J27" t="n" s="6">
        <f>J26</f>
        <v>0.0</v>
      </c>
      <c r="K27" t="n" s="6">
        <f>K26</f>
        <v>0.0</v>
      </c>
      <c r="L27" t="n" s="6">
        <f>L26</f>
        <v>0.0</v>
      </c>
    </row>
    <row r="28">
      <c r="A28" t="s" s="3">
        <v>33</v>
      </c>
      <c r="B28" t="n" s="6">
        <f>((B21)+(B24))+(B27)</f>
        <v>0.0</v>
      </c>
      <c r="C28" t="n" s="6">
        <f>((C21)+(C24))+(C27)</f>
        <v>0.0</v>
      </c>
      <c r="D28" t="n" s="6">
        <f>((D21)+(D24))+(D27)</f>
        <v>0.0</v>
      </c>
      <c r="E28" t="n" s="6">
        <f>((E21)+(E24))+(E27)</f>
        <v>0.0</v>
      </c>
      <c r="F28" t="n" s="6">
        <f>((F21)+(F24))+(F27)</f>
        <v>0.0</v>
      </c>
      <c r="G28" t="n" s="6">
        <f>((G21)+(G24))+(G27)</f>
        <v>0.0</v>
      </c>
      <c r="H28" t="n" s="6">
        <f>((H21)+(H24))+(H27)</f>
        <v>0.0</v>
      </c>
      <c r="I28" t="n" s="6">
        <f>((I21)+(I24))+(I27)</f>
        <v>0.0</v>
      </c>
      <c r="J28" t="n" s="6">
        <f>((J21)+(J24))+(J27)</f>
        <v>0.0</v>
      </c>
      <c r="K28" t="n" s="6">
        <f>((K21)+(K24))+(K27)</f>
        <v>0.0</v>
      </c>
      <c r="L28" t="n" s="6">
        <f>((L21)+(L24))+(L27)</f>
        <v>0.0</v>
      </c>
    </row>
    <row r="29">
      <c r="A29" t="s" s="3">
        <v>34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t="s" s="3">
        <v>35</v>
      </c>
      <c r="B30" s="4"/>
      <c r="C30" t="n" s="5">
        <f>B30</f>
        <v>0.0</v>
      </c>
      <c r="D30" t="n" s="5">
        <f>C30</f>
        <v>0.0</v>
      </c>
      <c r="E30" t="n" s="5">
        <f>D30</f>
        <v>0.0</v>
      </c>
      <c r="F30" t="n" s="5">
        <f>E30</f>
        <v>0.0</v>
      </c>
      <c r="G30" t="n" s="5">
        <f>F30</f>
        <v>0.0</v>
      </c>
      <c r="H30" t="n" s="5">
        <f>G30</f>
        <v>0.0</v>
      </c>
      <c r="I30" t="n" s="5">
        <f>H30</f>
        <v>0.0</v>
      </c>
      <c r="J30" t="n" s="5">
        <f>I30</f>
        <v>0.0</v>
      </c>
      <c r="K30" t="n" s="5">
        <f>J30</f>
        <v>0.0</v>
      </c>
      <c r="L30" t="n" s="5">
        <f>K30</f>
        <v>0.0</v>
      </c>
    </row>
    <row r="31">
      <c r="A31" t="s" s="3">
        <v>36</v>
      </c>
      <c r="B31" t="n" s="5">
        <f>-593.25</f>
        <v>0.0</v>
      </c>
      <c r="C31" t="n" s="5">
        <f>B31</f>
        <v>0.0</v>
      </c>
      <c r="D31" t="n" s="5">
        <f>C31</f>
        <v>0.0</v>
      </c>
      <c r="E31" t="n" s="5">
        <f>D31</f>
        <v>0.0</v>
      </c>
      <c r="F31" t="n" s="5">
        <f>E31</f>
        <v>0.0</v>
      </c>
      <c r="G31" t="n" s="5">
        <f>F31</f>
        <v>0.0</v>
      </c>
      <c r="H31" t="n" s="5">
        <f>G31</f>
        <v>0.0</v>
      </c>
      <c r="I31" t="n" s="5">
        <f>H31</f>
        <v>0.0</v>
      </c>
      <c r="J31" t="n" s="5">
        <f>I31</f>
        <v>0.0</v>
      </c>
      <c r="K31" t="n" s="5">
        <f>J31</f>
        <v>0.0</v>
      </c>
      <c r="L31" t="n" s="5">
        <f>K31</f>
        <v>0.0</v>
      </c>
    </row>
    <row r="32">
      <c r="A32" t="s" s="3">
        <v>37</v>
      </c>
      <c r="B32" t="n" s="5">
        <f>-2928.00</f>
        <v>0.0</v>
      </c>
      <c r="C32" t="n" s="5">
        <f>B32</f>
        <v>0.0</v>
      </c>
      <c r="D32" t="n" s="5">
        <f>C32</f>
        <v>0.0</v>
      </c>
      <c r="E32" t="n" s="5">
        <f>D32</f>
        <v>0.0</v>
      </c>
      <c r="F32" t="n" s="5">
        <f>E32</f>
        <v>0.0</v>
      </c>
      <c r="G32" t="n" s="5">
        <f>F32</f>
        <v>0.0</v>
      </c>
      <c r="H32" t="n" s="5">
        <f>G32</f>
        <v>0.0</v>
      </c>
      <c r="I32" t="n" s="5">
        <f>H32</f>
        <v>0.0</v>
      </c>
      <c r="J32" t="n" s="5">
        <f>I32</f>
        <v>0.0</v>
      </c>
      <c r="K32" t="n" s="5">
        <f>J32</f>
        <v>0.0</v>
      </c>
      <c r="L32" t="n" s="5">
        <f>K32</f>
        <v>0.0</v>
      </c>
    </row>
    <row r="33">
      <c r="A33" t="s" s="3">
        <v>38</v>
      </c>
      <c r="B33" t="n" s="6">
        <f>((B30)+(B31))+(B32)</f>
        <v>0.0</v>
      </c>
      <c r="C33" t="n" s="6">
        <f>((C30)+(C31))+(C32)</f>
        <v>0.0</v>
      </c>
      <c r="D33" t="n" s="6">
        <f>((D30)+(D31))+(D32)</f>
        <v>0.0</v>
      </c>
      <c r="E33" t="n" s="6">
        <f>((E30)+(E31))+(E32)</f>
        <v>0.0</v>
      </c>
      <c r="F33" t="n" s="6">
        <f>((F30)+(F31))+(F32)</f>
        <v>0.0</v>
      </c>
      <c r="G33" t="n" s="6">
        <f>((G30)+(G31))+(G32)</f>
        <v>0.0</v>
      </c>
      <c r="H33" t="n" s="6">
        <f>((H30)+(H31))+(H32)</f>
        <v>0.0</v>
      </c>
      <c r="I33" t="n" s="6">
        <f>((I30)+(I31))+(I32)</f>
        <v>0.0</v>
      </c>
      <c r="J33" t="n" s="6">
        <f>((J30)+(J31))+(J32)</f>
        <v>0.0</v>
      </c>
      <c r="K33" t="n" s="6">
        <f>((K30)+(K31))+(K32)</f>
        <v>0.0</v>
      </c>
      <c r="L33" t="n" s="6">
        <f>((L30)+(L31))+(L32)</f>
        <v>0.0</v>
      </c>
    </row>
    <row r="34">
      <c r="A34" t="s" s="3">
        <v>39</v>
      </c>
      <c r="B34" s="4"/>
      <c r="C34" t="n" s="5">
        <f>B34</f>
        <v>0.0</v>
      </c>
      <c r="D34" t="n" s="5">
        <f>C34</f>
        <v>0.0</v>
      </c>
      <c r="E34" t="n" s="5">
        <f>D34</f>
        <v>0.0</v>
      </c>
      <c r="F34" t="n" s="5">
        <f>E34</f>
        <v>0.0</v>
      </c>
      <c r="G34" t="n" s="5">
        <f>F34</f>
        <v>0.0</v>
      </c>
      <c r="H34" t="n" s="5">
        <f>G34</f>
        <v>0.0</v>
      </c>
      <c r="I34" t="n" s="5">
        <f>H34</f>
        <v>0.0</v>
      </c>
      <c r="J34" t="n" s="5">
        <f>I34</f>
        <v>0.0</v>
      </c>
      <c r="K34" t="n" s="5">
        <f>J34</f>
        <v>0.0</v>
      </c>
      <c r="L34" t="n" s="5">
        <f>K34</f>
        <v>0.0</v>
      </c>
    </row>
    <row r="35">
      <c r="A35" t="s" s="3">
        <v>40</v>
      </c>
      <c r="B35" t="n" s="5">
        <f>17000.00</f>
        <v>0.0</v>
      </c>
      <c r="C35" t="n" s="5">
        <f>B35</f>
        <v>0.0</v>
      </c>
      <c r="D35" t="n" s="5">
        <f>C35</f>
        <v>0.0</v>
      </c>
      <c r="E35" t="n" s="5">
        <f>D35</f>
        <v>0.0</v>
      </c>
      <c r="F35" t="n" s="5">
        <f>E35</f>
        <v>0.0</v>
      </c>
      <c r="G35" t="n" s="5">
        <f>F35</f>
        <v>0.0</v>
      </c>
      <c r="H35" t="n" s="5">
        <f>G35</f>
        <v>0.0</v>
      </c>
      <c r="I35" t="n" s="5">
        <f>H35</f>
        <v>0.0</v>
      </c>
      <c r="J35" t="n" s="5">
        <f>I35</f>
        <v>0.0</v>
      </c>
      <c r="K35" t="n" s="5">
        <f>J35</f>
        <v>0.0</v>
      </c>
      <c r="L35" t="n" s="5">
        <f>K35</f>
        <v>0.0</v>
      </c>
    </row>
    <row r="36">
      <c r="A36" t="s" s="3">
        <v>41</v>
      </c>
      <c r="B36" t="n" s="5">
        <f>0.00</f>
        <v>0.0</v>
      </c>
      <c r="C36" t="n" s="5">
        <f>B36</f>
        <v>0.0</v>
      </c>
      <c r="D36" t="n" s="5">
        <f>C36</f>
        <v>0.0</v>
      </c>
      <c r="E36" t="n" s="5">
        <f>D36</f>
        <v>0.0</v>
      </c>
      <c r="F36" t="n" s="5">
        <f>E36</f>
        <v>0.0</v>
      </c>
      <c r="G36" t="n" s="5">
        <f>F36</f>
        <v>0.0</v>
      </c>
      <c r="H36" t="n" s="5">
        <f>G36</f>
        <v>0.0</v>
      </c>
      <c r="I36" t="n" s="5">
        <f>H36</f>
        <v>0.0</v>
      </c>
      <c r="J36" t="n" s="5">
        <f>I36</f>
        <v>0.0</v>
      </c>
      <c r="K36" t="n" s="5">
        <f>J36</f>
        <v>0.0</v>
      </c>
      <c r="L36" t="n" s="5">
        <f>K36</f>
        <v>0.0</v>
      </c>
    </row>
    <row r="37">
      <c r="A37" t="s" s="3">
        <v>42</v>
      </c>
      <c r="B37" t="n" s="5">
        <f>59090.23</f>
        <v>0.0</v>
      </c>
      <c r="C37" t="n" s="5">
        <f>B37</f>
        <v>0.0</v>
      </c>
      <c r="D37" t="n" s="5">
        <f>C37</f>
        <v>0.0</v>
      </c>
      <c r="E37" t="n" s="5">
        <f>D37</f>
        <v>0.0</v>
      </c>
      <c r="F37" t="n" s="5">
        <f>E37</f>
        <v>0.0</v>
      </c>
      <c r="G37" t="n" s="5">
        <f>F37</f>
        <v>0.0</v>
      </c>
      <c r="H37" t="n" s="5">
        <f>G37</f>
        <v>0.0</v>
      </c>
      <c r="I37" t="n" s="5">
        <f>H37</f>
        <v>0.0</v>
      </c>
      <c r="J37" t="n" s="5">
        <f>I37</f>
        <v>0.0</v>
      </c>
      <c r="K37" t="n" s="5">
        <f>J37</f>
        <v>0.0</v>
      </c>
      <c r="L37" t="n" s="5">
        <f>K37</f>
        <v>0.0</v>
      </c>
    </row>
    <row r="38">
      <c r="A38" t="s" s="3">
        <v>43</v>
      </c>
      <c r="B38" t="n" s="5">
        <f>61000.00</f>
        <v>0.0</v>
      </c>
      <c r="C38" t="n" s="5">
        <f>B38</f>
        <v>0.0</v>
      </c>
      <c r="D38" t="n" s="5">
        <f>C38</f>
        <v>0.0</v>
      </c>
      <c r="E38" t="n" s="5">
        <f>D38</f>
        <v>0.0</v>
      </c>
      <c r="F38" t="n" s="5">
        <f>E38</f>
        <v>0.0</v>
      </c>
      <c r="G38" t="n" s="5">
        <f>F38</f>
        <v>0.0</v>
      </c>
      <c r="H38" t="n" s="5">
        <f>G38</f>
        <v>0.0</v>
      </c>
      <c r="I38" t="n" s="5">
        <f>H38</f>
        <v>0.0</v>
      </c>
      <c r="J38" t="n" s="5">
        <f>I38</f>
        <v>0.0</v>
      </c>
      <c r="K38" t="n" s="5">
        <f>J38</f>
        <v>0.0</v>
      </c>
      <c r="L38" t="n" s="5">
        <f>K38</f>
        <v>0.0</v>
      </c>
    </row>
    <row r="39">
      <c r="A39" t="s" s="3">
        <v>44</v>
      </c>
      <c r="B39" s="4"/>
      <c r="C39" t="n" s="5">
        <f>B39</f>
        <v>0.0</v>
      </c>
      <c r="D39" t="n" s="5">
        <f>C39</f>
        <v>0.0</v>
      </c>
      <c r="E39" t="n" s="5">
        <f>D39</f>
        <v>0.0</v>
      </c>
      <c r="F39" t="n" s="5">
        <f>E39</f>
        <v>0.0</v>
      </c>
      <c r="G39" t="n" s="5">
        <f>F39</f>
        <v>0.0</v>
      </c>
      <c r="H39" t="n" s="5">
        <f>G39</f>
        <v>0.0</v>
      </c>
      <c r="I39" t="n" s="5">
        <f>H39</f>
        <v>0.0</v>
      </c>
      <c r="J39" t="n" s="5">
        <f>I39</f>
        <v>0.0</v>
      </c>
      <c r="K39" t="n" s="5">
        <f>J39</f>
        <v>0.0</v>
      </c>
      <c r="L39" t="n" s="5">
        <f>K39</f>
        <v>0.0</v>
      </c>
    </row>
    <row r="40">
      <c r="A40" t="s" s="3">
        <v>45</v>
      </c>
      <c r="B40" t="n" s="5">
        <f>2373.00</f>
        <v>0.0</v>
      </c>
      <c r="C40" t="n" s="5">
        <f>B40</f>
        <v>0.0</v>
      </c>
      <c r="D40" t="n" s="5">
        <f>C40</f>
        <v>0.0</v>
      </c>
      <c r="E40" t="n" s="5">
        <f>D40</f>
        <v>0.0</v>
      </c>
      <c r="F40" t="n" s="5">
        <f>E40</f>
        <v>0.0</v>
      </c>
      <c r="G40" t="n" s="5">
        <f>F40</f>
        <v>0.0</v>
      </c>
      <c r="H40" t="n" s="5">
        <f>G40</f>
        <v>0.0</v>
      </c>
      <c r="I40" t="n" s="5">
        <f>H40</f>
        <v>0.0</v>
      </c>
      <c r="J40" t="n" s="5">
        <f>I40</f>
        <v>0.0</v>
      </c>
      <c r="K40" t="n" s="5">
        <f>J40</f>
        <v>0.0</v>
      </c>
      <c r="L40" t="n" s="5">
        <f>K40</f>
        <v>0.0</v>
      </c>
    </row>
    <row r="41">
      <c r="A41" t="s" s="3">
        <v>46</v>
      </c>
      <c r="B41" t="n" s="6">
        <f>(B39)+(B40)</f>
        <v>0.0</v>
      </c>
      <c r="C41" t="n" s="6">
        <f>(C39)+(C40)</f>
        <v>0.0</v>
      </c>
      <c r="D41" t="n" s="6">
        <f>(D39)+(D40)</f>
        <v>0.0</v>
      </c>
      <c r="E41" t="n" s="6">
        <f>(E39)+(E40)</f>
        <v>0.0</v>
      </c>
      <c r="F41" t="n" s="6">
        <f>(F39)+(F40)</f>
        <v>0.0</v>
      </c>
      <c r="G41" t="n" s="6">
        <f>(G39)+(G40)</f>
        <v>0.0</v>
      </c>
      <c r="H41" t="n" s="6">
        <f>(H39)+(H40)</f>
        <v>0.0</v>
      </c>
      <c r="I41" t="n" s="6">
        <f>(I39)+(I40)</f>
        <v>0.0</v>
      </c>
      <c r="J41" t="n" s="6">
        <f>(J39)+(J40)</f>
        <v>0.0</v>
      </c>
      <c r="K41" t="n" s="6">
        <f>(K39)+(K40)</f>
        <v>0.0</v>
      </c>
      <c r="L41" t="n" s="6">
        <f>(L39)+(L40)</f>
        <v>0.0</v>
      </c>
    </row>
    <row r="42">
      <c r="A42" t="s" s="3">
        <v>47</v>
      </c>
      <c r="B42" t="n" s="6">
        <f>(B38)+(B41)</f>
        <v>0.0</v>
      </c>
      <c r="C42" t="n" s="6">
        <f>(C38)+(C41)</f>
        <v>0.0</v>
      </c>
      <c r="D42" t="n" s="6">
        <f>(D38)+(D41)</f>
        <v>0.0</v>
      </c>
      <c r="E42" t="n" s="6">
        <f>(E38)+(E41)</f>
        <v>0.0</v>
      </c>
      <c r="F42" t="n" s="6">
        <f>(F38)+(F41)</f>
        <v>0.0</v>
      </c>
      <c r="G42" t="n" s="6">
        <f>(G38)+(G41)</f>
        <v>0.0</v>
      </c>
      <c r="H42" t="n" s="6">
        <f>(H38)+(H41)</f>
        <v>0.0</v>
      </c>
      <c r="I42" t="n" s="6">
        <f>(I38)+(I41)</f>
        <v>0.0</v>
      </c>
      <c r="J42" t="n" s="6">
        <f>(J38)+(J41)</f>
        <v>0.0</v>
      </c>
      <c r="K42" t="n" s="6">
        <f>(K38)+(K41)</f>
        <v>0.0</v>
      </c>
      <c r="L42" t="n" s="6">
        <f>(L38)+(L41)</f>
        <v>0.0</v>
      </c>
    </row>
    <row r="43">
      <c r="A43" t="s" s="3">
        <v>48</v>
      </c>
      <c r="B43" t="n" s="5">
        <f>36608.78</f>
        <v>0.0</v>
      </c>
      <c r="C43" t="n" s="5">
        <f>B43</f>
        <v>0.0</v>
      </c>
      <c r="D43" t="n" s="5">
        <f>C43</f>
        <v>0.0</v>
      </c>
      <c r="E43" t="n" s="5">
        <f>D43</f>
        <v>0.0</v>
      </c>
      <c r="F43" t="n" s="5">
        <f>E43</f>
        <v>0.0</v>
      </c>
      <c r="G43" t="n" s="5">
        <f>F43</f>
        <v>0.0</v>
      </c>
      <c r="H43" t="n" s="5">
        <f>G43</f>
        <v>0.0</v>
      </c>
      <c r="I43" t="n" s="5">
        <f>H43</f>
        <v>0.0</v>
      </c>
      <c r="J43" t="n" s="5">
        <f>I43</f>
        <v>0.0</v>
      </c>
      <c r="K43" t="n" s="5">
        <f>J43</f>
        <v>0.0</v>
      </c>
      <c r="L43" t="n" s="5">
        <f>K43</f>
        <v>0.0</v>
      </c>
    </row>
    <row r="44">
      <c r="A44" t="s" s="3">
        <v>49</v>
      </c>
      <c r="B44" t="n" s="6">
        <f>(((((B34)+(B35))+(B36))+(B37))+(B42))+(B43)</f>
        <v>0.0</v>
      </c>
      <c r="C44" t="n" s="6">
        <f>(((((C34)+(C35))+(C36))+(C37))+(C42))+(C43)</f>
        <v>0.0</v>
      </c>
      <c r="D44" t="n" s="6">
        <f>(((((D34)+(D35))+(D36))+(D37))+(D42))+(D43)</f>
        <v>0.0</v>
      </c>
      <c r="E44" t="n" s="6">
        <f>(((((E34)+(E35))+(E36))+(E37))+(E42))+(E43)</f>
        <v>0.0</v>
      </c>
      <c r="F44" t="n" s="6">
        <f>(((((F34)+(F35))+(F36))+(F37))+(F42))+(F43)</f>
        <v>0.0</v>
      </c>
      <c r="G44" t="n" s="6">
        <f>(((((G34)+(G35))+(G36))+(G37))+(G42))+(G43)</f>
        <v>0.0</v>
      </c>
      <c r="H44" t="n" s="6">
        <f>(((((H34)+(H35))+(H36))+(H37))+(H42))+(H43)</f>
        <v>0.0</v>
      </c>
      <c r="I44" t="n" s="6">
        <f>(((((I34)+(I35))+(I36))+(I37))+(I42))+(I43)</f>
        <v>0.0</v>
      </c>
      <c r="J44" t="n" s="6">
        <f>(((((J34)+(J35))+(J36))+(J37))+(J42))+(J43)</f>
        <v>0.0</v>
      </c>
      <c r="K44" t="n" s="6">
        <f>(((((K34)+(K35))+(K36))+(K37))+(K42))+(K43)</f>
        <v>0.0</v>
      </c>
      <c r="L44" t="n" s="6">
        <f>(((((L34)+(L35))+(L36))+(L37))+(L42))+(L43)</f>
        <v>0.0</v>
      </c>
    </row>
    <row r="45">
      <c r="A45" t="s" s="3">
        <v>50</v>
      </c>
      <c r="B45" t="n" s="5">
        <f>18599.50</f>
        <v>0.0</v>
      </c>
      <c r="C45" t="n" s="5">
        <f>B45</f>
        <v>0.0</v>
      </c>
      <c r="D45" t="n" s="5">
        <f>C45</f>
        <v>0.0</v>
      </c>
      <c r="E45" t="n" s="5">
        <f>D45</f>
        <v>0.0</v>
      </c>
      <c r="F45" t="n" s="5">
        <f>E45</f>
        <v>0.0</v>
      </c>
      <c r="G45" t="n" s="5">
        <f>F45</f>
        <v>0.0</v>
      </c>
      <c r="H45" t="n" s="5">
        <f>G45</f>
        <v>0.0</v>
      </c>
      <c r="I45" t="n" s="5">
        <f>H45</f>
        <v>0.0</v>
      </c>
      <c r="J45" t="n" s="5">
        <f>I45</f>
        <v>0.0</v>
      </c>
      <c r="K45" t="n" s="5">
        <f>J45</f>
        <v>0.0</v>
      </c>
      <c r="L45" t="n" s="5">
        <f>K45</f>
        <v>0.0</v>
      </c>
    </row>
    <row r="46">
      <c r="A46" t="s" s="3">
        <v>51</v>
      </c>
      <c r="B46" t="n" s="5">
        <f>14640.00</f>
        <v>0.0</v>
      </c>
      <c r="C46" t="n" s="5">
        <f>B46</f>
        <v>0.0</v>
      </c>
      <c r="D46" t="n" s="5">
        <f>C46</f>
        <v>0.0</v>
      </c>
      <c r="E46" t="n" s="5">
        <f>D46</f>
        <v>0.0</v>
      </c>
      <c r="F46" t="n" s="5">
        <f>E46</f>
        <v>0.0</v>
      </c>
      <c r="G46" t="n" s="5">
        <f>F46</f>
        <v>0.0</v>
      </c>
      <c r="H46" t="n" s="5">
        <f>G46</f>
        <v>0.0</v>
      </c>
      <c r="I46" t="n" s="5">
        <f>H46</f>
        <v>0.0</v>
      </c>
      <c r="J46" t="n" s="5">
        <f>I46</f>
        <v>0.0</v>
      </c>
      <c r="K46" t="n" s="5">
        <f>J46</f>
        <v>0.0</v>
      </c>
      <c r="L46" t="n" s="5">
        <f>K46</f>
        <v>0.0</v>
      </c>
    </row>
    <row r="47">
      <c r="A47" t="s" s="3">
        <v>52</v>
      </c>
      <c r="B47" t="n" s="6">
        <f>(((B33)+(B44))+(B45))+(B46)</f>
        <v>0.0</v>
      </c>
      <c r="C47" t="n" s="6">
        <f>(((C33)+(C44))+(C45))+(C46)</f>
        <v>0.0</v>
      </c>
      <c r="D47" t="n" s="6">
        <f>(((D33)+(D44))+(D45))+(D46)</f>
        <v>0.0</v>
      </c>
      <c r="E47" t="n" s="6">
        <f>(((E33)+(E44))+(E45))+(E46)</f>
        <v>0.0</v>
      </c>
      <c r="F47" t="n" s="6">
        <f>(((F33)+(F44))+(F45))+(F46)</f>
        <v>0.0</v>
      </c>
      <c r="G47" t="n" s="6">
        <f>(((G33)+(G44))+(G45))+(G46)</f>
        <v>0.0</v>
      </c>
      <c r="H47" t="n" s="6">
        <f>(((H33)+(H44))+(H45))+(H46)</f>
        <v>0.0</v>
      </c>
      <c r="I47" t="n" s="6">
        <f>(((I33)+(I44))+(I45))+(I46)</f>
        <v>0.0</v>
      </c>
      <c r="J47" t="n" s="6">
        <f>(((J33)+(J44))+(J45))+(J46)</f>
        <v>0.0</v>
      </c>
      <c r="K47" t="n" s="6">
        <f>(((K33)+(K44))+(K45))+(K46)</f>
        <v>0.0</v>
      </c>
      <c r="L47" t="n" s="6">
        <f>(((L33)+(L44))+(L45))+(L46)</f>
        <v>0.0</v>
      </c>
    </row>
    <row r="48">
      <c r="A48" t="s" s="3">
        <v>53</v>
      </c>
      <c r="B48" t="n" s="7">
        <f>(B28)+(B47)</f>
        <v>0.0</v>
      </c>
      <c r="C48" t="n" s="7">
        <f>(C28)+(C47)</f>
        <v>0.0</v>
      </c>
      <c r="D48" t="n" s="7">
        <f>(D28)+(D47)</f>
        <v>0.0</v>
      </c>
      <c r="E48" t="n" s="7">
        <f>(E28)+(E47)</f>
        <v>0.0</v>
      </c>
      <c r="F48" t="n" s="7">
        <f>(F28)+(F47)</f>
        <v>0.0</v>
      </c>
      <c r="G48" t="n" s="7">
        <f>(G28)+(G47)</f>
        <v>0.0</v>
      </c>
      <c r="H48" t="n" s="7">
        <f>(H28)+(H47)</f>
        <v>0.0</v>
      </c>
      <c r="I48" t="n" s="7">
        <f>(I28)+(I47)</f>
        <v>0.0</v>
      </c>
      <c r="J48" t="n" s="7">
        <f>(J28)+(J47)</f>
        <v>0.0</v>
      </c>
      <c r="K48" t="n" s="7">
        <f>(K28)+(K47)</f>
        <v>0.0</v>
      </c>
      <c r="L48" t="n" s="7">
        <f>(L28)+(L47)</f>
        <v>0.0</v>
      </c>
    </row>
    <row r="49">
      <c r="A49" t="s" s="3">
        <v>54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t="s" s="3">
        <v>55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t="s" s="3">
        <v>56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t="s" s="3">
        <v>57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t="s" s="3">
        <v>58</v>
      </c>
      <c r="B53" t="n" s="5">
        <f>-9.25</f>
        <v>0.0</v>
      </c>
      <c r="C53" t="n" s="5">
        <f>-9.25</f>
        <v>0.0</v>
      </c>
      <c r="D53" t="n" s="5">
        <f>3224.20</f>
        <v>0.0</v>
      </c>
      <c r="E53" t="n" s="5">
        <f>24.57</f>
        <v>0.0</v>
      </c>
      <c r="F53" t="n" s="5">
        <f>-9.25</f>
        <v>0.0</v>
      </c>
      <c r="G53" t="n" s="5">
        <f>F53</f>
        <v>0.0</v>
      </c>
      <c r="H53" t="n" s="5">
        <f>G53</f>
        <v>0.0</v>
      </c>
      <c r="I53" t="n" s="5">
        <f>H53</f>
        <v>0.0</v>
      </c>
      <c r="J53" t="n" s="5">
        <f>I53</f>
        <v>0.0</v>
      </c>
      <c r="K53" t="n" s="5">
        <f>-9.25</f>
        <v>0.0</v>
      </c>
      <c r="L53" t="n" s="5">
        <f>K53</f>
        <v>0.0</v>
      </c>
    </row>
    <row r="54">
      <c r="A54" t="s" s="3">
        <v>59</v>
      </c>
      <c r="B54" t="n" s="6">
        <f>B53</f>
        <v>0.0</v>
      </c>
      <c r="C54" t="n" s="6">
        <f>C53</f>
        <v>0.0</v>
      </c>
      <c r="D54" t="n" s="6">
        <f>D53</f>
        <v>0.0</v>
      </c>
      <c r="E54" t="n" s="6">
        <f>E53</f>
        <v>0.0</v>
      </c>
      <c r="F54" t="n" s="6">
        <f>F53</f>
        <v>0.0</v>
      </c>
      <c r="G54" t="n" s="6">
        <f>G53</f>
        <v>0.0</v>
      </c>
      <c r="H54" t="n" s="6">
        <f>H53</f>
        <v>0.0</v>
      </c>
      <c r="I54" t="n" s="6">
        <f>I53</f>
        <v>0.0</v>
      </c>
      <c r="J54" t="n" s="6">
        <f>J53</f>
        <v>0.0</v>
      </c>
      <c r="K54" t="n" s="6">
        <f>K53</f>
        <v>0.0</v>
      </c>
      <c r="L54" t="n" s="6">
        <f>L53</f>
        <v>0.0</v>
      </c>
    </row>
    <row r="55">
      <c r="A55" t="s" s="3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t="s" s="3">
        <v>61</v>
      </c>
      <c r="B56" t="n" s="5">
        <f>7800.00</f>
        <v>0.0</v>
      </c>
      <c r="C56" t="n" s="5">
        <f>B56</f>
        <v>0.0</v>
      </c>
      <c r="D56" t="n" s="5">
        <f>C56</f>
        <v>0.0</v>
      </c>
      <c r="E56" t="n" s="5">
        <f>3694.08</f>
        <v>0.0</v>
      </c>
      <c r="F56" t="n" s="5">
        <f>E56</f>
        <v>0.0</v>
      </c>
      <c r="G56" t="n" s="5">
        <f>F56</f>
        <v>0.0</v>
      </c>
      <c r="H56" t="n" s="5">
        <f>G56</f>
        <v>0.0</v>
      </c>
      <c r="I56" t="n" s="5">
        <f>H56</f>
        <v>0.0</v>
      </c>
      <c r="J56" t="n" s="5">
        <f>I56</f>
        <v>0.0</v>
      </c>
      <c r="K56" t="n" s="5">
        <f>J56</f>
        <v>0.0</v>
      </c>
      <c r="L56" t="n" s="5">
        <f>K56</f>
        <v>0.0</v>
      </c>
    </row>
    <row r="57">
      <c r="A57" t="s" s="3">
        <v>62</v>
      </c>
      <c r="B57" t="n" s="5">
        <f>1356.09</f>
        <v>0.0</v>
      </c>
      <c r="C57" t="n" s="5">
        <f>B57</f>
        <v>0.0</v>
      </c>
      <c r="D57" t="n" s="5">
        <f>C57</f>
        <v>0.0</v>
      </c>
      <c r="E57" t="n" s="5">
        <f>D57</f>
        <v>0.0</v>
      </c>
      <c r="F57" t="n" s="5">
        <f>E57</f>
        <v>0.0</v>
      </c>
      <c r="G57" t="n" s="5">
        <f>F57</f>
        <v>0.0</v>
      </c>
      <c r="H57" t="n" s="5">
        <f>G57</f>
        <v>0.0</v>
      </c>
      <c r="I57" t="n" s="5">
        <f>H57</f>
        <v>0.0</v>
      </c>
      <c r="J57" t="n" s="5">
        <f>I57</f>
        <v>0.0</v>
      </c>
      <c r="K57" t="n" s="5">
        <f>J57</f>
        <v>0.0</v>
      </c>
      <c r="L57" t="n" s="5">
        <f>K57</f>
        <v>0.0</v>
      </c>
    </row>
    <row r="58">
      <c r="A58" t="s" s="3">
        <v>63</v>
      </c>
      <c r="B58" t="n" s="6">
        <f>(B56)+(B57)</f>
        <v>0.0</v>
      </c>
      <c r="C58" t="n" s="6">
        <f>(C56)+(C57)</f>
        <v>0.0</v>
      </c>
      <c r="D58" t="n" s="6">
        <f>(D56)+(D57)</f>
        <v>0.0</v>
      </c>
      <c r="E58" t="n" s="6">
        <f>(E56)+(E57)</f>
        <v>0.0</v>
      </c>
      <c r="F58" t="n" s="6">
        <f>(F56)+(F57)</f>
        <v>0.0</v>
      </c>
      <c r="G58" t="n" s="6">
        <f>(G56)+(G57)</f>
        <v>0.0</v>
      </c>
      <c r="H58" t="n" s="6">
        <f>(H56)+(H57)</f>
        <v>0.0</v>
      </c>
      <c r="I58" t="n" s="6">
        <f>(I56)+(I57)</f>
        <v>0.0</v>
      </c>
      <c r="J58" t="n" s="6">
        <f>(J56)+(J57)</f>
        <v>0.0</v>
      </c>
      <c r="K58" t="n" s="6">
        <f>(K56)+(K57)</f>
        <v>0.0</v>
      </c>
      <c r="L58" t="n" s="6">
        <f>(L56)+(L57)</f>
        <v>0.0</v>
      </c>
    </row>
    <row r="59">
      <c r="A59" t="s" s="3">
        <v>64</v>
      </c>
      <c r="B59" t="n" s="6">
        <f>(B54)+(B58)</f>
        <v>0.0</v>
      </c>
      <c r="C59" t="n" s="6">
        <f>(C54)+(C58)</f>
        <v>0.0</v>
      </c>
      <c r="D59" t="n" s="6">
        <f>(D54)+(D58)</f>
        <v>0.0</v>
      </c>
      <c r="E59" t="n" s="6">
        <f>(E54)+(E58)</f>
        <v>0.0</v>
      </c>
      <c r="F59" t="n" s="6">
        <f>(F54)+(F58)</f>
        <v>0.0</v>
      </c>
      <c r="G59" t="n" s="6">
        <f>(G54)+(G58)</f>
        <v>0.0</v>
      </c>
      <c r="H59" t="n" s="6">
        <f>(H54)+(H58)</f>
        <v>0.0</v>
      </c>
      <c r="I59" t="n" s="6">
        <f>(I54)+(I58)</f>
        <v>0.0</v>
      </c>
      <c r="J59" t="n" s="6">
        <f>(J54)+(J58)</f>
        <v>0.0</v>
      </c>
      <c r="K59" t="n" s="6">
        <f>(K54)+(K58)</f>
        <v>0.0</v>
      </c>
      <c r="L59" t="n" s="6">
        <f>(L54)+(L58)</f>
        <v>0.0</v>
      </c>
    </row>
    <row r="60">
      <c r="A60" t="s" s="3">
        <v>65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t="s" s="3">
        <v>66</v>
      </c>
      <c r="B61" t="n" s="5">
        <f>8106.00</f>
        <v>0.0</v>
      </c>
      <c r="C61" t="n" s="5">
        <f>8256.00</f>
        <v>0.0</v>
      </c>
      <c r="D61" t="n" s="5">
        <f>8406.00</f>
        <v>0.0</v>
      </c>
      <c r="E61" t="n" s="5">
        <f>8706.00</f>
        <v>0.0</v>
      </c>
      <c r="F61" t="n" s="5">
        <f>9981.00</f>
        <v>0.0</v>
      </c>
      <c r="G61" t="n" s="5">
        <f>10281.00</f>
        <v>0.0</v>
      </c>
      <c r="H61" t="n" s="5">
        <f>9831.00</f>
        <v>0.0</v>
      </c>
      <c r="I61" t="n" s="5">
        <f>9306.00</f>
        <v>0.0</v>
      </c>
      <c r="J61" t="n" s="5">
        <f>8556.00</f>
        <v>0.0</v>
      </c>
      <c r="K61" t="n" s="5">
        <f>J61</f>
        <v>0.0</v>
      </c>
      <c r="L61" t="n" s="5">
        <f>K61</f>
        <v>0.0</v>
      </c>
    </row>
    <row r="62">
      <c r="A62" t="s" s="3">
        <v>67</v>
      </c>
      <c r="B62" t="n" s="5">
        <f>11494.08</f>
        <v>0.0</v>
      </c>
      <c r="C62" t="n" s="5">
        <f>B62</f>
        <v>0.0</v>
      </c>
      <c r="D62" t="n" s="5">
        <f>C62</f>
        <v>0.0</v>
      </c>
      <c r="E62" t="n" s="5">
        <f>3694.08</f>
        <v>0.0</v>
      </c>
      <c r="F62" t="n" s="5">
        <f>E62</f>
        <v>0.0</v>
      </c>
      <c r="G62" t="n" s="5">
        <f>F62</f>
        <v>0.0</v>
      </c>
      <c r="H62" t="n" s="5">
        <f>G62</f>
        <v>0.0</v>
      </c>
      <c r="I62" t="n" s="5">
        <f>H62</f>
        <v>0.0</v>
      </c>
      <c r="J62" t="n" s="5">
        <f>I62</f>
        <v>0.0</v>
      </c>
      <c r="K62" t="n" s="5">
        <f>J62</f>
        <v>0.0</v>
      </c>
      <c r="L62" t="n" s="5">
        <f>K62</f>
        <v>0.0</v>
      </c>
    </row>
    <row r="63">
      <c r="A63" t="s" s="3">
        <v>68</v>
      </c>
      <c r="B63" s="4"/>
      <c r="C63" t="n" s="5">
        <f>B63</f>
        <v>0.0</v>
      </c>
      <c r="D63" t="n" s="5">
        <f>C63</f>
        <v>0.0</v>
      </c>
      <c r="E63" t="n" s="5">
        <f>D63</f>
        <v>0.0</v>
      </c>
      <c r="F63" t="n" s="5">
        <f>E63</f>
        <v>0.0</v>
      </c>
      <c r="G63" t="n" s="5">
        <f>F63</f>
        <v>0.0</v>
      </c>
      <c r="H63" t="n" s="5">
        <f>G63</f>
        <v>0.0</v>
      </c>
      <c r="I63" t="n" s="5">
        <f>H63</f>
        <v>0.0</v>
      </c>
      <c r="J63" t="n" s="5">
        <f>I63</f>
        <v>0.0</v>
      </c>
      <c r="K63" t="n" s="5">
        <f>J63</f>
        <v>0.0</v>
      </c>
      <c r="L63" t="n" s="5">
        <f>K63</f>
        <v>0.0</v>
      </c>
    </row>
    <row r="64">
      <c r="A64" t="s" s="3">
        <v>69</v>
      </c>
      <c r="B64" t="n" s="5">
        <f>500.00</f>
        <v>0.0</v>
      </c>
      <c r="C64" t="n" s="5">
        <f>B64</f>
        <v>0.0</v>
      </c>
      <c r="D64" t="n" s="5">
        <f>C64</f>
        <v>0.0</v>
      </c>
      <c r="E64" t="n" s="5">
        <f>D64</f>
        <v>0.0</v>
      </c>
      <c r="F64" t="n" s="5">
        <f>E64</f>
        <v>0.0</v>
      </c>
      <c r="G64" t="n" s="5">
        <f>F64</f>
        <v>0.0</v>
      </c>
      <c r="H64" t="n" s="5">
        <f>G64</f>
        <v>0.0</v>
      </c>
      <c r="I64" t="n" s="5">
        <f>H64</f>
        <v>0.0</v>
      </c>
      <c r="J64" t="n" s="5">
        <f>I64</f>
        <v>0.0</v>
      </c>
      <c r="K64" t="n" s="5">
        <f>J64</f>
        <v>0.0</v>
      </c>
      <c r="L64" t="n" s="5">
        <f>K64</f>
        <v>0.0</v>
      </c>
    </row>
    <row r="65">
      <c r="A65" t="s" s="3">
        <v>70</v>
      </c>
      <c r="B65" t="n" s="5">
        <f>2000.00</f>
        <v>0.0</v>
      </c>
      <c r="C65" t="n" s="5">
        <f>B65</f>
        <v>0.0</v>
      </c>
      <c r="D65" t="n" s="5">
        <f>C65</f>
        <v>0.0</v>
      </c>
      <c r="E65" t="n" s="5">
        <f>D65</f>
        <v>0.0</v>
      </c>
      <c r="F65" t="n" s="5">
        <f>E65</f>
        <v>0.0</v>
      </c>
      <c r="G65" t="n" s="5">
        <f>F65</f>
        <v>0.0</v>
      </c>
      <c r="H65" t="n" s="5">
        <f>G65</f>
        <v>0.0</v>
      </c>
      <c r="I65" t="n" s="5">
        <f>H65</f>
        <v>0.0</v>
      </c>
      <c r="J65" t="n" s="5">
        <f>I65</f>
        <v>0.0</v>
      </c>
      <c r="K65" t="n" s="5">
        <f>J65</f>
        <v>0.0</v>
      </c>
      <c r="L65" t="n" s="5">
        <f>K65</f>
        <v>0.0</v>
      </c>
    </row>
    <row r="66">
      <c r="A66" t="s" s="3">
        <v>71</v>
      </c>
      <c r="B66" t="n" s="5">
        <f>1000.00</f>
        <v>0.0</v>
      </c>
      <c r="C66" t="n" s="5">
        <f>B66</f>
        <v>0.0</v>
      </c>
      <c r="D66" t="n" s="5">
        <f>C66</f>
        <v>0.0</v>
      </c>
      <c r="E66" t="n" s="5">
        <f>D66</f>
        <v>0.0</v>
      </c>
      <c r="F66" t="n" s="5">
        <f>E66</f>
        <v>0.0</v>
      </c>
      <c r="G66" t="n" s="5">
        <f>F66</f>
        <v>0.0</v>
      </c>
      <c r="H66" t="n" s="5">
        <f>G66</f>
        <v>0.0</v>
      </c>
      <c r="I66" t="n" s="5">
        <f>H66</f>
        <v>0.0</v>
      </c>
      <c r="J66" t="n" s="5">
        <f>I66</f>
        <v>0.0</v>
      </c>
      <c r="K66" t="n" s="5">
        <f>J66</f>
        <v>0.0</v>
      </c>
      <c r="L66" t="n" s="5">
        <f>K66</f>
        <v>0.0</v>
      </c>
    </row>
    <row r="67">
      <c r="A67" t="s" s="3">
        <v>72</v>
      </c>
      <c r="B67" t="n" s="5">
        <f>2000.00</f>
        <v>0.0</v>
      </c>
      <c r="C67" t="n" s="5">
        <f>B67</f>
        <v>0.0</v>
      </c>
      <c r="D67" t="n" s="5">
        <f>C67</f>
        <v>0.0</v>
      </c>
      <c r="E67" t="n" s="5">
        <f>D67</f>
        <v>0.0</v>
      </c>
      <c r="F67" t="n" s="5">
        <f>E67</f>
        <v>0.0</v>
      </c>
      <c r="G67" t="n" s="5">
        <f>F67</f>
        <v>0.0</v>
      </c>
      <c r="H67" t="n" s="5">
        <f>G67</f>
        <v>0.0</v>
      </c>
      <c r="I67" t="n" s="5">
        <f>H67</f>
        <v>0.0</v>
      </c>
      <c r="J67" t="n" s="5">
        <f>I67</f>
        <v>0.0</v>
      </c>
      <c r="K67" t="n" s="5">
        <f>J67</f>
        <v>0.0</v>
      </c>
      <c r="L67" t="n" s="5">
        <f>K67</f>
        <v>0.0</v>
      </c>
    </row>
    <row r="68">
      <c r="A68" t="s" s="3">
        <v>73</v>
      </c>
      <c r="B68" t="n" s="5">
        <f>1000.00</f>
        <v>0.0</v>
      </c>
      <c r="C68" t="n" s="5">
        <f>B68</f>
        <v>0.0</v>
      </c>
      <c r="D68" t="n" s="5">
        <f>C68</f>
        <v>0.0</v>
      </c>
      <c r="E68" t="n" s="5">
        <f>D68</f>
        <v>0.0</v>
      </c>
      <c r="F68" t="n" s="5">
        <f>E68</f>
        <v>0.0</v>
      </c>
      <c r="G68" t="n" s="5">
        <f>F68</f>
        <v>0.0</v>
      </c>
      <c r="H68" t="n" s="5">
        <f>G68</f>
        <v>0.0</v>
      </c>
      <c r="I68" t="n" s="5">
        <f>H68</f>
        <v>0.0</v>
      </c>
      <c r="J68" t="n" s="5">
        <f>I68</f>
        <v>0.0</v>
      </c>
      <c r="K68" t="n" s="5">
        <f>J68</f>
        <v>0.0</v>
      </c>
      <c r="L68" t="n" s="5">
        <f>K68</f>
        <v>0.0</v>
      </c>
    </row>
    <row r="69">
      <c r="A69" t="s" s="3">
        <v>74</v>
      </c>
      <c r="B69" t="n" s="5">
        <f>1000.00</f>
        <v>0.0</v>
      </c>
      <c r="C69" t="n" s="5">
        <f>B69</f>
        <v>0.0</v>
      </c>
      <c r="D69" t="n" s="5">
        <f>C69</f>
        <v>0.0</v>
      </c>
      <c r="E69" t="n" s="5">
        <f>D69</f>
        <v>0.0</v>
      </c>
      <c r="F69" t="n" s="5">
        <f>E69</f>
        <v>0.0</v>
      </c>
      <c r="G69" t="n" s="5">
        <f>F69</f>
        <v>0.0</v>
      </c>
      <c r="H69" t="n" s="5">
        <f>G69</f>
        <v>0.0</v>
      </c>
      <c r="I69" t="n" s="5">
        <f>H69</f>
        <v>0.0</v>
      </c>
      <c r="J69" t="n" s="5">
        <f>I69</f>
        <v>0.0</v>
      </c>
      <c r="K69" t="n" s="5">
        <f>J69</f>
        <v>0.0</v>
      </c>
      <c r="L69" t="n" s="5">
        <f>K69</f>
        <v>0.0</v>
      </c>
    </row>
    <row r="70">
      <c r="A70" t="s" s="3">
        <v>75</v>
      </c>
      <c r="B70" t="n" s="5">
        <f>1000.00</f>
        <v>0.0</v>
      </c>
      <c r="C70" t="n" s="5">
        <f>B70</f>
        <v>0.0</v>
      </c>
      <c r="D70" t="n" s="5">
        <f>C70</f>
        <v>0.0</v>
      </c>
      <c r="E70" t="n" s="5">
        <f>D70</f>
        <v>0.0</v>
      </c>
      <c r="F70" t="n" s="5">
        <f>E70</f>
        <v>0.0</v>
      </c>
      <c r="G70" t="n" s="5">
        <f>F70</f>
        <v>0.0</v>
      </c>
      <c r="H70" t="n" s="5">
        <f>G70</f>
        <v>0.0</v>
      </c>
      <c r="I70" t="n" s="5">
        <f>H70</f>
        <v>0.0</v>
      </c>
      <c r="J70" t="n" s="5">
        <f>I70</f>
        <v>0.0</v>
      </c>
      <c r="K70" t="n" s="5">
        <f>J70</f>
        <v>0.0</v>
      </c>
      <c r="L70" t="n" s="5">
        <f>K70</f>
        <v>0.0</v>
      </c>
    </row>
    <row r="71">
      <c r="A71" t="s" s="3">
        <v>76</v>
      </c>
      <c r="B71" t="n" s="5">
        <f>1000.00</f>
        <v>0.0</v>
      </c>
      <c r="C71" t="n" s="5">
        <f>B71</f>
        <v>0.0</v>
      </c>
      <c r="D71" t="n" s="5">
        <f>C71</f>
        <v>0.0</v>
      </c>
      <c r="E71" t="n" s="5">
        <f>D71</f>
        <v>0.0</v>
      </c>
      <c r="F71" t="n" s="5">
        <f>E71</f>
        <v>0.0</v>
      </c>
      <c r="G71" t="n" s="5">
        <f>F71</f>
        <v>0.0</v>
      </c>
      <c r="H71" t="n" s="5">
        <f>G71</f>
        <v>0.0</v>
      </c>
      <c r="I71" t="n" s="5">
        <f>H71</f>
        <v>0.0</v>
      </c>
      <c r="J71" t="n" s="5">
        <f>I71</f>
        <v>0.0</v>
      </c>
      <c r="K71" t="n" s="5">
        <f>J71</f>
        <v>0.0</v>
      </c>
      <c r="L71" t="n" s="5">
        <f>K71</f>
        <v>0.0</v>
      </c>
    </row>
    <row r="72">
      <c r="A72" t="s" s="3">
        <v>77</v>
      </c>
      <c r="B72" t="n" s="5">
        <f>1000.00</f>
        <v>0.0</v>
      </c>
      <c r="C72" t="n" s="5">
        <f>B72</f>
        <v>0.0</v>
      </c>
      <c r="D72" t="n" s="5">
        <f>C72</f>
        <v>0.0</v>
      </c>
      <c r="E72" t="n" s="5">
        <f>D72</f>
        <v>0.0</v>
      </c>
      <c r="F72" t="n" s="5">
        <f>E72</f>
        <v>0.0</v>
      </c>
      <c r="G72" t="n" s="5">
        <f>F72</f>
        <v>0.0</v>
      </c>
      <c r="H72" t="n" s="5">
        <f>G72</f>
        <v>0.0</v>
      </c>
      <c r="I72" t="n" s="5">
        <f>H72</f>
        <v>0.0</v>
      </c>
      <c r="J72" t="n" s="5">
        <f>I72</f>
        <v>0.0</v>
      </c>
      <c r="K72" t="n" s="5">
        <f>J72</f>
        <v>0.0</v>
      </c>
      <c r="L72" t="n" s="5">
        <f>K72</f>
        <v>0.0</v>
      </c>
    </row>
    <row r="73">
      <c r="A73" t="s" s="3">
        <v>78</v>
      </c>
      <c r="B73" t="n" s="5">
        <f>500.00</f>
        <v>0.0</v>
      </c>
      <c r="C73" t="n" s="5">
        <f>B73</f>
        <v>0.0</v>
      </c>
      <c r="D73" t="n" s="5">
        <f>C73</f>
        <v>0.0</v>
      </c>
      <c r="E73" t="n" s="5">
        <f>D73</f>
        <v>0.0</v>
      </c>
      <c r="F73" t="n" s="5">
        <f>E73</f>
        <v>0.0</v>
      </c>
      <c r="G73" t="n" s="5">
        <f>F73</f>
        <v>0.0</v>
      </c>
      <c r="H73" t="n" s="5">
        <f>G73</f>
        <v>0.0</v>
      </c>
      <c r="I73" t="n" s="5">
        <f>H73</f>
        <v>0.0</v>
      </c>
      <c r="J73" t="n" s="5">
        <f>I73</f>
        <v>0.0</v>
      </c>
      <c r="K73" t="n" s="5">
        <f>J73</f>
        <v>0.0</v>
      </c>
      <c r="L73" t="n" s="5">
        <f>K73</f>
        <v>0.0</v>
      </c>
    </row>
    <row r="74">
      <c r="A74" t="s" s="3">
        <v>79</v>
      </c>
      <c r="B74" t="n" s="5">
        <f>2000.00</f>
        <v>0.0</v>
      </c>
      <c r="C74" t="n" s="5">
        <f>B74</f>
        <v>0.0</v>
      </c>
      <c r="D74" t="n" s="5">
        <f>C74</f>
        <v>0.0</v>
      </c>
      <c r="E74" t="n" s="5">
        <f>D74</f>
        <v>0.0</v>
      </c>
      <c r="F74" t="n" s="5">
        <f>E74</f>
        <v>0.0</v>
      </c>
      <c r="G74" t="n" s="5">
        <f>F74</f>
        <v>0.0</v>
      </c>
      <c r="H74" t="n" s="5">
        <f>G74</f>
        <v>0.0</v>
      </c>
      <c r="I74" t="n" s="5">
        <f>H74</f>
        <v>0.0</v>
      </c>
      <c r="J74" t="n" s="5">
        <f>I74</f>
        <v>0.0</v>
      </c>
      <c r="K74" t="n" s="5">
        <f>J74</f>
        <v>0.0</v>
      </c>
      <c r="L74" t="n" s="5">
        <f>K74</f>
        <v>0.0</v>
      </c>
    </row>
    <row r="75">
      <c r="A75" t="s" s="3">
        <v>80</v>
      </c>
      <c r="B75" t="n" s="6">
        <f>(((((((((((B63)+(B64))+(B65))+(B66))+(B67))+(B68))+(B69))+(B70))+(B71))+(B72))+(B73))+(B74)</f>
        <v>0.0</v>
      </c>
      <c r="C75" t="n" s="6">
        <f>(((((((((((C63)+(C64))+(C65))+(C66))+(C67))+(C68))+(C69))+(C70))+(C71))+(C72))+(C73))+(C74)</f>
        <v>0.0</v>
      </c>
      <c r="D75" t="n" s="6">
        <f>(((((((((((D63)+(D64))+(D65))+(D66))+(D67))+(D68))+(D69))+(D70))+(D71))+(D72))+(D73))+(D74)</f>
        <v>0.0</v>
      </c>
      <c r="E75" t="n" s="6">
        <f>(((((((((((E63)+(E64))+(E65))+(E66))+(E67))+(E68))+(E69))+(E70))+(E71))+(E72))+(E73))+(E74)</f>
        <v>0.0</v>
      </c>
      <c r="F75" t="n" s="6">
        <f>(((((((((((F63)+(F64))+(F65))+(F66))+(F67))+(F68))+(F69))+(F70))+(F71))+(F72))+(F73))+(F74)</f>
        <v>0.0</v>
      </c>
      <c r="G75" t="n" s="6">
        <f>(((((((((((G63)+(G64))+(G65))+(G66))+(G67))+(G68))+(G69))+(G70))+(G71))+(G72))+(G73))+(G74)</f>
        <v>0.0</v>
      </c>
      <c r="H75" t="n" s="6">
        <f>(((((((((((H63)+(H64))+(H65))+(H66))+(H67))+(H68))+(H69))+(H70))+(H71))+(H72))+(H73))+(H74)</f>
        <v>0.0</v>
      </c>
      <c r="I75" t="n" s="6">
        <f>(((((((((((I63)+(I64))+(I65))+(I66))+(I67))+(I68))+(I69))+(I70))+(I71))+(I72))+(I73))+(I74)</f>
        <v>0.0</v>
      </c>
      <c r="J75" t="n" s="6">
        <f>(((((((((((J63)+(J64))+(J65))+(J66))+(J67))+(J68))+(J69))+(J70))+(J71))+(J72))+(J73))+(J74)</f>
        <v>0.0</v>
      </c>
      <c r="K75" t="n" s="6">
        <f>(((((((((((K63)+(K64))+(K65))+(K66))+(K67))+(K68))+(K69))+(K70))+(K71))+(K72))+(K73))+(K74)</f>
        <v>0.0</v>
      </c>
      <c r="L75" t="n" s="6">
        <f>(((((((((((L63)+(L64))+(L65))+(L66))+(L67))+(L68))+(L69))+(L70))+(L71))+(L72))+(L73))+(L74)</f>
        <v>0.0</v>
      </c>
    </row>
    <row r="76">
      <c r="A76" t="s" s="3">
        <v>81</v>
      </c>
      <c r="B76" t="n" s="5">
        <f>-7800.00</f>
        <v>0.0</v>
      </c>
      <c r="C76" t="n" s="5">
        <f>B76</f>
        <v>0.0</v>
      </c>
      <c r="D76" t="n" s="5">
        <f>C76</f>
        <v>0.0</v>
      </c>
      <c r="E76" t="n" s="5">
        <f>-3694.08</f>
        <v>0.0</v>
      </c>
      <c r="F76" t="n" s="5">
        <f>E76</f>
        <v>0.0</v>
      </c>
      <c r="G76" t="n" s="5">
        <f>F76</f>
        <v>0.0</v>
      </c>
      <c r="H76" t="n" s="5">
        <f>G76</f>
        <v>0.0</v>
      </c>
      <c r="I76" t="n" s="5">
        <f>H76</f>
        <v>0.0</v>
      </c>
      <c r="J76" t="n" s="5">
        <f>I76</f>
        <v>0.0</v>
      </c>
      <c r="K76" t="n" s="5">
        <f>J76</f>
        <v>0.0</v>
      </c>
      <c r="L76" t="n" s="5">
        <f>K76</f>
        <v>0.0</v>
      </c>
    </row>
    <row r="77">
      <c r="A77" t="s" s="3">
        <v>82</v>
      </c>
      <c r="B77" t="n" s="5">
        <f>7930.00</f>
        <v>0.0</v>
      </c>
      <c r="C77" t="n" s="5">
        <f>7625.00</f>
        <v>0.0</v>
      </c>
      <c r="D77" t="n" s="5">
        <f>7320.00</f>
        <v>0.0</v>
      </c>
      <c r="E77" t="n" s="5">
        <f>7015.00</f>
        <v>0.0</v>
      </c>
      <c r="F77" t="n" s="5">
        <f>6710.00</f>
        <v>0.0</v>
      </c>
      <c r="G77" t="n" s="5">
        <f>6405.00</f>
        <v>0.0</v>
      </c>
      <c r="H77" t="n" s="5">
        <f>6100.00</f>
        <v>0.0</v>
      </c>
      <c r="I77" t="n" s="5">
        <f>5795.00</f>
        <v>0.0</v>
      </c>
      <c r="J77" t="n" s="5">
        <f>5490.00</f>
        <v>0.0</v>
      </c>
      <c r="K77" t="n" s="5">
        <f>5185.00</f>
        <v>0.0</v>
      </c>
      <c r="L77" t="n" s="5">
        <f>4880.00</f>
        <v>0.0</v>
      </c>
    </row>
    <row r="78">
      <c r="A78" t="s" s="3">
        <v>83</v>
      </c>
      <c r="B78" t="n" s="6">
        <f>((((B61)+(B62))+(B75))+(B76))+(B77)</f>
        <v>0.0</v>
      </c>
      <c r="C78" t="n" s="6">
        <f>((((C61)+(C62))+(C75))+(C76))+(C77)</f>
        <v>0.0</v>
      </c>
      <c r="D78" t="n" s="6">
        <f>((((D61)+(D62))+(D75))+(D76))+(D77)</f>
        <v>0.0</v>
      </c>
      <c r="E78" t="n" s="6">
        <f>((((E61)+(E62))+(E75))+(E76))+(E77)</f>
        <v>0.0</v>
      </c>
      <c r="F78" t="n" s="6">
        <f>((((F61)+(F62))+(F75))+(F76))+(F77)</f>
        <v>0.0</v>
      </c>
      <c r="G78" t="n" s="6">
        <f>((((G61)+(G62))+(G75))+(G76))+(G77)</f>
        <v>0.0</v>
      </c>
      <c r="H78" t="n" s="6">
        <f>((((H61)+(H62))+(H75))+(H76))+(H77)</f>
        <v>0.0</v>
      </c>
      <c r="I78" t="n" s="6">
        <f>((((I61)+(I62))+(I75))+(I76))+(I77)</f>
        <v>0.0</v>
      </c>
      <c r="J78" t="n" s="6">
        <f>((((J61)+(J62))+(J75))+(J76))+(J77)</f>
        <v>0.0</v>
      </c>
      <c r="K78" t="n" s="6">
        <f>((((K61)+(K62))+(K75))+(K76))+(K77)</f>
        <v>0.0</v>
      </c>
      <c r="L78" t="n" s="6">
        <f>((((L61)+(L62))+(L75))+(L76))+(L77)</f>
        <v>0.0</v>
      </c>
    </row>
    <row r="79">
      <c r="A79" t="s" s="3">
        <v>84</v>
      </c>
      <c r="B79" t="n" s="6">
        <f>(B59)+(B78)</f>
        <v>0.0</v>
      </c>
      <c r="C79" t="n" s="6">
        <f>(C59)+(C78)</f>
        <v>0.0</v>
      </c>
      <c r="D79" t="n" s="6">
        <f>(D59)+(D78)</f>
        <v>0.0</v>
      </c>
      <c r="E79" t="n" s="6">
        <f>(E59)+(E78)</f>
        <v>0.0</v>
      </c>
      <c r="F79" t="n" s="6">
        <f>(F59)+(F78)</f>
        <v>0.0</v>
      </c>
      <c r="G79" t="n" s="6">
        <f>(G59)+(G78)</f>
        <v>0.0</v>
      </c>
      <c r="H79" t="n" s="6">
        <f>(H59)+(H78)</f>
        <v>0.0</v>
      </c>
      <c r="I79" t="n" s="6">
        <f>(I59)+(I78)</f>
        <v>0.0</v>
      </c>
      <c r="J79" t="n" s="6">
        <f>(J59)+(J78)</f>
        <v>0.0</v>
      </c>
      <c r="K79" t="n" s="6">
        <f>(K59)+(K78)</f>
        <v>0.0</v>
      </c>
      <c r="L79" t="n" s="6">
        <f>(L59)+(L78)</f>
        <v>0.0</v>
      </c>
    </row>
    <row r="80">
      <c r="A80" t="s" s="3">
        <v>85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t="s" s="3">
        <v>86</v>
      </c>
      <c r="B81" t="n" s="5">
        <f>0.00</f>
        <v>0.0</v>
      </c>
      <c r="C81" t="n" s="5">
        <f>B81</f>
        <v>0.0</v>
      </c>
      <c r="D81" t="n" s="5">
        <f>C81</f>
        <v>0.0</v>
      </c>
      <c r="E81" t="n" s="5">
        <f>D81</f>
        <v>0.0</v>
      </c>
      <c r="F81" t="n" s="5">
        <f>E81</f>
        <v>0.0</v>
      </c>
      <c r="G81" t="n" s="5">
        <f>F81</f>
        <v>0.0</v>
      </c>
      <c r="H81" t="n" s="5">
        <f>G81</f>
        <v>0.0</v>
      </c>
      <c r="I81" t="n" s="5">
        <f>H81</f>
        <v>0.0</v>
      </c>
      <c r="J81" t="n" s="5">
        <f>I81</f>
        <v>0.0</v>
      </c>
      <c r="K81" t="n" s="5">
        <f>J81</f>
        <v>0.0</v>
      </c>
      <c r="L81" t="n" s="5">
        <f>K81</f>
        <v>0.0</v>
      </c>
    </row>
    <row r="82">
      <c r="A82" t="s" s="3">
        <v>87</v>
      </c>
      <c r="B82" t="n" s="5">
        <f>6700.00</f>
        <v>0.0</v>
      </c>
      <c r="C82" t="n" s="5">
        <f>B82</f>
        <v>0.0</v>
      </c>
      <c r="D82" t="n" s="5">
        <f>C82</f>
        <v>0.0</v>
      </c>
      <c r="E82" t="n" s="5">
        <f>D82</f>
        <v>0.0</v>
      </c>
      <c r="F82" t="n" s="5">
        <f>E82</f>
        <v>0.0</v>
      </c>
      <c r="G82" t="n" s="5">
        <f>F82</f>
        <v>0.0</v>
      </c>
      <c r="H82" t="n" s="5">
        <f>6400.00</f>
        <v>0.0</v>
      </c>
      <c r="I82" t="n" s="5">
        <f>H82</f>
        <v>0.0</v>
      </c>
      <c r="J82" t="n" s="5">
        <f>I82</f>
        <v>0.0</v>
      </c>
      <c r="K82" t="n" s="5">
        <f>J82</f>
        <v>0.0</v>
      </c>
      <c r="L82" t="n" s="5">
        <f>K82</f>
        <v>0.0</v>
      </c>
    </row>
    <row r="83">
      <c r="A83" t="s" s="3">
        <v>88</v>
      </c>
      <c r="B83" t="n" s="5">
        <f>13350.00</f>
        <v>0.0</v>
      </c>
      <c r="C83" t="n" s="5">
        <f>B83</f>
        <v>0.0</v>
      </c>
      <c r="D83" t="n" s="5">
        <f>C83</f>
        <v>0.0</v>
      </c>
      <c r="E83" t="n" s="5">
        <f>D83</f>
        <v>0.0</v>
      </c>
      <c r="F83" t="n" s="5">
        <f>E83</f>
        <v>0.0</v>
      </c>
      <c r="G83" t="n" s="5">
        <f>F83</f>
        <v>0.0</v>
      </c>
      <c r="H83" t="n" s="5">
        <f>14650.00</f>
        <v>0.0</v>
      </c>
      <c r="I83" t="n" s="5">
        <f>H83</f>
        <v>0.0</v>
      </c>
      <c r="J83" t="n" s="5">
        <f>15150.00</f>
        <v>0.0</v>
      </c>
      <c r="K83" t="n" s="5">
        <f>J83</f>
        <v>0.0</v>
      </c>
      <c r="L83" t="n" s="5">
        <f>K83</f>
        <v>0.0</v>
      </c>
    </row>
    <row r="84">
      <c r="A84" t="s" s="3">
        <v>89</v>
      </c>
      <c r="B84" t="n" s="5">
        <f>41081.24</f>
        <v>0.0</v>
      </c>
      <c r="C84" t="n" s="5">
        <f>B84</f>
        <v>0.0</v>
      </c>
      <c r="D84" t="n" s="5">
        <f>16081.24</f>
        <v>0.0</v>
      </c>
      <c r="E84" t="n" s="5">
        <f>D84</f>
        <v>0.0</v>
      </c>
      <c r="F84" t="n" s="5">
        <f>E84</f>
        <v>0.0</v>
      </c>
      <c r="G84" t="n" s="5">
        <f>29081.24</f>
        <v>0.0</v>
      </c>
      <c r="H84" t="n" s="5">
        <f>G84</f>
        <v>0.0</v>
      </c>
      <c r="I84" t="n" s="5">
        <f>H84</f>
        <v>0.0</v>
      </c>
      <c r="J84" t="n" s="5">
        <f>I84</f>
        <v>0.0</v>
      </c>
      <c r="K84" t="n" s="5">
        <f>J84</f>
        <v>0.0</v>
      </c>
      <c r="L84" t="n" s="5">
        <f>39328.54</f>
        <v>0.0</v>
      </c>
    </row>
    <row r="85">
      <c r="A85" t="s" s="3">
        <v>90</v>
      </c>
      <c r="B85" t="n" s="5">
        <f>8918.76</f>
        <v>0.0</v>
      </c>
      <c r="C85" t="n" s="5">
        <f>B85</f>
        <v>0.0</v>
      </c>
      <c r="D85" t="n" s="5">
        <f>33918.76</f>
        <v>0.0</v>
      </c>
      <c r="E85" t="n" s="5">
        <f>D85</f>
        <v>0.0</v>
      </c>
      <c r="F85" t="n" s="5">
        <f>E85</f>
        <v>0.0</v>
      </c>
      <c r="G85" t="n" s="5">
        <f>20918.76</f>
        <v>0.0</v>
      </c>
      <c r="H85" t="n" s="5">
        <f>G85</f>
        <v>0.0</v>
      </c>
      <c r="I85" t="n" s="5">
        <f>H85</f>
        <v>0.0</v>
      </c>
      <c r="J85" t="n" s="5">
        <f>I85</f>
        <v>0.0</v>
      </c>
      <c r="K85" t="n" s="5">
        <f>J85</f>
        <v>0.0</v>
      </c>
      <c r="L85" t="n" s="5">
        <f>10671.46</f>
        <v>0.0</v>
      </c>
    </row>
    <row r="86">
      <c r="A86" t="s" s="3">
        <v>91</v>
      </c>
      <c r="B86" t="n" s="5">
        <f>147153.89</f>
        <v>0.0</v>
      </c>
      <c r="C86" t="n" s="5">
        <f>B86</f>
        <v>0.0</v>
      </c>
      <c r="D86" t="n" s="5">
        <f>C86</f>
        <v>0.0</v>
      </c>
      <c r="E86" t="n" s="5">
        <f>D86</f>
        <v>0.0</v>
      </c>
      <c r="F86" t="n" s="5">
        <f>E86</f>
        <v>0.0</v>
      </c>
      <c r="G86" t="n" s="5">
        <f>F86</f>
        <v>0.0</v>
      </c>
      <c r="H86" t="n" s="5">
        <f>G86</f>
        <v>0.0</v>
      </c>
      <c r="I86" t="n" s="5">
        <f>H86</f>
        <v>0.0</v>
      </c>
      <c r="J86" t="n" s="5">
        <f>I86</f>
        <v>0.0</v>
      </c>
      <c r="K86" t="n" s="5">
        <f>J86</f>
        <v>0.0</v>
      </c>
      <c r="L86" t="n" s="5">
        <f>K86</f>
        <v>0.0</v>
      </c>
    </row>
    <row r="87">
      <c r="A87" t="s" s="3">
        <v>92</v>
      </c>
      <c r="B87" t="n" s="5">
        <f>7008.77</f>
        <v>0.0</v>
      </c>
      <c r="C87" t="n" s="5">
        <f>-3828.17</f>
        <v>0.0</v>
      </c>
      <c r="D87" t="n" s="5">
        <f>-15166.27</f>
        <v>0.0</v>
      </c>
      <c r="E87" t="n" s="5">
        <f>-14753.51</f>
        <v>0.0</v>
      </c>
      <c r="F87" t="n" s="5">
        <f>-4174.38</f>
        <v>0.0</v>
      </c>
      <c r="G87" t="n" s="5">
        <f>-3870.59</f>
        <v>0.0</v>
      </c>
      <c r="H87" t="n" s="5">
        <f>854.41</f>
        <v>0.0</v>
      </c>
      <c r="I87" t="n" s="5">
        <f>160.28</f>
        <v>0.0</v>
      </c>
      <c r="J87" t="n" s="5">
        <f>-1701.31</f>
        <v>0.0</v>
      </c>
      <c r="K87" t="n" s="5">
        <f>-1207.12</f>
        <v>0.0</v>
      </c>
      <c r="L87" t="n" s="5">
        <f>3167.39</f>
        <v>0.0</v>
      </c>
    </row>
    <row r="88">
      <c r="A88" t="s" s="3">
        <v>93</v>
      </c>
      <c r="B88" t="n" s="6">
        <f>((((((B81)+(B82))+(B83))+(B84))+(B85))+(B86))+(B87)</f>
        <v>0.0</v>
      </c>
      <c r="C88" t="n" s="6">
        <f>((((((C81)+(C82))+(C83))+(C84))+(C85))+(C86))+(C87)</f>
        <v>0.0</v>
      </c>
      <c r="D88" t="n" s="6">
        <f>((((((D81)+(D82))+(D83))+(D84))+(D85))+(D86))+(D87)</f>
        <v>0.0</v>
      </c>
      <c r="E88" t="n" s="6">
        <f>((((((E81)+(E82))+(E83))+(E84))+(E85))+(E86))+(E87)</f>
        <v>0.0</v>
      </c>
      <c r="F88" t="n" s="6">
        <f>((((((F81)+(F82))+(F83))+(F84))+(F85))+(F86))+(F87)</f>
        <v>0.0</v>
      </c>
      <c r="G88" t="n" s="6">
        <f>((((((G81)+(G82))+(G83))+(G84))+(G85))+(G86))+(G87)</f>
        <v>0.0</v>
      </c>
      <c r="H88" t="n" s="6">
        <f>((((((H81)+(H82))+(H83))+(H84))+(H85))+(H86))+(H87)</f>
        <v>0.0</v>
      </c>
      <c r="I88" t="n" s="6">
        <f>((((((I81)+(I82))+(I83))+(I84))+(I85))+(I86))+(I87)</f>
        <v>0.0</v>
      </c>
      <c r="J88" t="n" s="6">
        <f>((((((J81)+(J82))+(J83))+(J84))+(J85))+(J86))+(J87)</f>
        <v>0.0</v>
      </c>
      <c r="K88" t="n" s="6">
        <f>((((((K81)+(K82))+(K83))+(K84))+(K85))+(K86))+(K87)</f>
        <v>0.0</v>
      </c>
      <c r="L88" t="n" s="6">
        <f>((((((L81)+(L82))+(L83))+(L84))+(L85))+(L86))+(L87)</f>
        <v>0.0</v>
      </c>
    </row>
    <row r="89">
      <c r="A89" t="s" s="3">
        <v>94</v>
      </c>
      <c r="B89" t="n" s="7">
        <f>(B79)+(B88)</f>
        <v>0.0</v>
      </c>
      <c r="C89" t="n" s="7">
        <f>(C79)+(C88)</f>
        <v>0.0</v>
      </c>
      <c r="D89" t="n" s="7">
        <f>(D79)+(D88)</f>
        <v>0.0</v>
      </c>
      <c r="E89" t="n" s="7">
        <f>(E79)+(E88)</f>
        <v>0.0</v>
      </c>
      <c r="F89" t="n" s="7">
        <f>(F79)+(F88)</f>
        <v>0.0</v>
      </c>
      <c r="G89" t="n" s="7">
        <f>(G79)+(G88)</f>
        <v>0.0</v>
      </c>
      <c r="H89" t="n" s="7">
        <f>(H79)+(H88)</f>
        <v>0.0</v>
      </c>
      <c r="I89" t="n" s="7">
        <f>(I79)+(I88)</f>
        <v>0.0</v>
      </c>
      <c r="J89" t="n" s="7">
        <f>(J79)+(J88)</f>
        <v>0.0</v>
      </c>
      <c r="K89" t="n" s="7">
        <f>(K79)+(K88)</f>
        <v>0.0</v>
      </c>
      <c r="L89" t="n" s="7">
        <f>(L79)+(L88)</f>
        <v>0.0</v>
      </c>
    </row>
    <row r="90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3">
      <c r="A93" s="8" t="s">
        <v>95</v>
      </c>
      <c r="B93"/>
      <c r="C93"/>
      <c r="D93"/>
      <c r="E93"/>
      <c r="F93"/>
      <c r="G93"/>
      <c r="H93"/>
      <c r="I93"/>
      <c r="J93"/>
      <c r="K93"/>
      <c r="L93"/>
    </row>
  </sheetData>
  <mergeCells count="4">
    <mergeCell ref="A93:L93"/>
    <mergeCell ref="A1:L1"/>
    <mergeCell ref="A2:L2"/>
    <mergeCell ref="A3:L3"/>
  </mergeCells>
  <pageMargins bottom="0.75" footer="0.3" header="0.3" left="0.7" right="0.7" top="0.75"/>
  <headerFooter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2021-11-24T19:21:52Z</dcterms:created>
  <dc:creator>Apache POI</dc:creator>
</cp:coreProperties>
</file>